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YEARLY\1402\سالنامه 1402\سالنامه آماری 1402-سایت\"/>
    </mc:Choice>
  </mc:AlternateContent>
  <xr:revisionPtr revIDLastSave="0" documentId="13_ncr:1_{0AD49E3D-8627-40C0-9C0C-74C83ED31862}" xr6:coauthVersionLast="45" xr6:coauthVersionMax="45" xr10:uidLastSave="{00000000-0000-0000-0000-000000000000}"/>
  <bookViews>
    <workbookView xWindow="-120" yWindow="-120" windowWidth="25440" windowHeight="15390" tabRatio="927" xr2:uid="{00000000-000D-0000-FFFF-FFFF00000000}"/>
  </bookViews>
  <sheets>
    <sheet name="مشخصات کلی شرکت‌های بیمه" sheetId="2" r:id="rId1"/>
    <sheet name="آمار کلی شبکه فروش" sheetId="3" r:id="rId2"/>
    <sheet name="حق بیمه تولیدی" sheetId="6" r:id="rId3"/>
    <sheet name="خسارت پرداختی" sheetId="25" r:id="rId4"/>
    <sheet name="ضریب خسارت" sheetId="26" r:id="rId5"/>
    <sheet name="تعداد بیمه نامه" sheetId="31" r:id="rId6"/>
    <sheet name="تعداد خسارت" sheetId="33" r:id="rId7"/>
    <sheet name="مستقیم و غیرمستقیم" sheetId="27" r:id="rId8"/>
    <sheet name="نماینده" sheetId="28" r:id="rId9"/>
    <sheet name="نماینده (2)" sheetId="34" state="hidden" r:id="rId10"/>
    <sheet name="کارگزار" sheetId="35" r:id="rId11"/>
    <sheet name="تعدادها" sheetId="30" r:id="rId12"/>
  </sheets>
  <externalReferences>
    <externalReference r:id="rId13"/>
  </externalReferences>
  <definedNames>
    <definedName name="_xlnm.Print_Area" localSheetId="2">'حق بیمه تولیدی'!$B$4:$L$39</definedName>
    <definedName name="_xlnm.Print_Area" localSheetId="3">'خسارت پرداختی'!$B$3:$L$39</definedName>
    <definedName name="_xlnm.Print_Area" localSheetId="4">'ضریب خسارت'!$B$3:$K$39</definedName>
    <definedName name="_xlnm.Print_Area" localSheetId="10">کارگزار!$B$1:$K$36</definedName>
    <definedName name="_xlnm.Print_Area" localSheetId="7">'مستقیم و غیرمستقیم'!$F$4:$P$39</definedName>
    <definedName name="_xlnm.Print_Area" localSheetId="8">نماینده!$B$1:$K$36</definedName>
    <definedName name="_xlnm.Print_Area" localSheetId="9">'نماینده (2)'!$B$1:$K$37</definedName>
    <definedName name="_xlnm.Print_Titles" localSheetId="1">'آمار کلی شبکه فروش'!#REF!</definedName>
    <definedName name="_xlnm.Print_Titles" localSheetId="5">'تعداد بیمه نامه'!#REF!</definedName>
    <definedName name="_xlnm.Print_Titles" localSheetId="6">'تعداد خسارت'!#REF!</definedName>
    <definedName name="_xlnm.Print_Titles" localSheetId="11">تعدادها!#REF!</definedName>
    <definedName name="_xlnm.Print_Titles" localSheetId="10">کارگزار!#REF!</definedName>
    <definedName name="_xlnm.Print_Titles" localSheetId="0">'مشخصات کلی شرکت‌های بیمه'!$1:$1</definedName>
    <definedName name="_xlnm.Print_Titles" localSheetId="8">نماینده!#REF!</definedName>
    <definedName name="_xlnm.Print_Titles" localSheetId="9">'نماینده (2)'!#REF!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77" i="33" l="1"/>
  <c r="C78" i="33" s="1"/>
  <c r="D73" i="31"/>
  <c r="D74" i="31" s="1"/>
  <c r="N5" i="33"/>
  <c r="F6" i="33"/>
  <c r="N37" i="33"/>
  <c r="N7" i="33"/>
  <c r="N8" i="33"/>
  <c r="N9" i="33"/>
  <c r="N10" i="33"/>
  <c r="N11" i="33"/>
  <c r="N12" i="33"/>
  <c r="N13" i="33"/>
  <c r="N14" i="33"/>
  <c r="N15" i="33"/>
  <c r="N16" i="33"/>
  <c r="N17" i="33"/>
  <c r="N18" i="33"/>
  <c r="N19" i="33"/>
  <c r="O19" i="33" s="1"/>
  <c r="N20" i="33"/>
  <c r="N21" i="33"/>
  <c r="N22" i="33"/>
  <c r="N23" i="33"/>
  <c r="N24" i="33"/>
  <c r="N25" i="33"/>
  <c r="N26" i="33"/>
  <c r="N27" i="33"/>
  <c r="N28" i="33"/>
  <c r="N29" i="33"/>
  <c r="N30" i="33"/>
  <c r="N31" i="33"/>
  <c r="N32" i="33"/>
  <c r="N33" i="33"/>
  <c r="N34" i="33"/>
  <c r="N35" i="33"/>
  <c r="F37" i="33"/>
  <c r="F44" i="33"/>
  <c r="I40" i="33"/>
  <c r="I41" i="33" s="1"/>
  <c r="D44" i="33"/>
  <c r="E44" i="33"/>
  <c r="O18" i="33" l="1"/>
  <c r="O16" i="33"/>
  <c r="O14" i="33"/>
  <c r="O12" i="33"/>
  <c r="O10" i="33"/>
  <c r="O9" i="33"/>
  <c r="O7" i="33"/>
  <c r="O37" i="33"/>
  <c r="O17" i="33"/>
  <c r="O15" i="33"/>
  <c r="O13" i="33"/>
  <c r="O11" i="33"/>
  <c r="O8" i="33"/>
  <c r="P5" i="33"/>
  <c r="P20" i="33"/>
  <c r="P22" i="33"/>
  <c r="P24" i="33"/>
  <c r="P26" i="33"/>
  <c r="P28" i="33"/>
  <c r="P30" i="33"/>
  <c r="P32" i="33"/>
  <c r="P34" i="33"/>
  <c r="P8" i="33"/>
  <c r="P10" i="33"/>
  <c r="P12" i="33"/>
  <c r="P14" i="33"/>
  <c r="P16" i="33"/>
  <c r="P18" i="33"/>
  <c r="P37" i="33"/>
  <c r="O35" i="33"/>
  <c r="O34" i="33"/>
  <c r="O33" i="33"/>
  <c r="O32" i="33"/>
  <c r="O31" i="33"/>
  <c r="O30" i="33"/>
  <c r="O29" i="33"/>
  <c r="O28" i="33"/>
  <c r="O27" i="33"/>
  <c r="O26" i="33"/>
  <c r="O25" i="33"/>
  <c r="O24" i="33"/>
  <c r="O23" i="33"/>
  <c r="O22" i="33"/>
  <c r="O21" i="33"/>
  <c r="O20" i="33"/>
  <c r="N6" i="33"/>
  <c r="O5" i="33"/>
  <c r="N38" i="33" l="1"/>
  <c r="P38" i="33"/>
  <c r="Q38" i="33" s="1"/>
  <c r="I44" i="33"/>
  <c r="P6" i="33"/>
  <c r="Q6" i="33" s="1"/>
  <c r="P17" i="33"/>
  <c r="P15" i="33"/>
  <c r="Q15" i="33" s="1"/>
  <c r="P13" i="33"/>
  <c r="P11" i="33"/>
  <c r="Q11" i="33" s="1"/>
  <c r="P9" i="33"/>
  <c r="P7" i="33"/>
  <c r="P35" i="33"/>
  <c r="P33" i="33"/>
  <c r="Q33" i="33" s="1"/>
  <c r="P31" i="33"/>
  <c r="Q31" i="33" s="1"/>
  <c r="P29" i="33"/>
  <c r="P27" i="33"/>
  <c r="P25" i="33"/>
  <c r="Q25" i="33" s="1"/>
  <c r="P23" i="33"/>
  <c r="Q23" i="33" s="1"/>
  <c r="P21" i="33"/>
  <c r="P19" i="33"/>
  <c r="H44" i="33"/>
  <c r="Q29" i="33"/>
  <c r="Q21" i="33"/>
  <c r="Q17" i="33"/>
  <c r="Q13" i="33"/>
  <c r="Q9" i="33"/>
  <c r="Q7" i="33"/>
  <c r="Q19" i="33"/>
  <c r="O6" i="33"/>
  <c r="Q18" i="33"/>
  <c r="Q16" i="33"/>
  <c r="Q14" i="33"/>
  <c r="Q12" i="33"/>
  <c r="Q10" i="33"/>
  <c r="Q34" i="33"/>
  <c r="Q32" i="33"/>
  <c r="Q30" i="33"/>
  <c r="Q28" i="33"/>
  <c r="Q26" i="33"/>
  <c r="Q24" i="33"/>
  <c r="Q22" i="33"/>
  <c r="Q20" i="33"/>
  <c r="Q5" i="33"/>
  <c r="J34" i="35"/>
  <c r="E30" i="28"/>
  <c r="F30" i="28"/>
  <c r="I30" i="28"/>
  <c r="J30" i="28"/>
  <c r="Q27" i="33" l="1"/>
  <c r="Q35" i="33"/>
  <c r="Q8" i="33"/>
  <c r="Q37" i="33"/>
  <c r="G44" i="33"/>
  <c r="O38" i="33"/>
  <c r="I34" i="35"/>
  <c r="F34" i="35"/>
  <c r="E34" i="35"/>
  <c r="H32" i="35"/>
  <c r="D32" i="35"/>
  <c r="B32" i="35"/>
  <c r="H31" i="35"/>
  <c r="D31" i="35"/>
  <c r="B31" i="35"/>
  <c r="H30" i="35"/>
  <c r="D30" i="35"/>
  <c r="B30" i="35"/>
  <c r="H29" i="35"/>
  <c r="D29" i="35"/>
  <c r="B29" i="35"/>
  <c r="H28" i="35"/>
  <c r="D28" i="35"/>
  <c r="B28" i="35"/>
  <c r="H27" i="35"/>
  <c r="D27" i="35"/>
  <c r="B27" i="35"/>
  <c r="H26" i="35"/>
  <c r="D26" i="35"/>
  <c r="B26" i="35"/>
  <c r="H25" i="35"/>
  <c r="D25" i="35"/>
  <c r="B25" i="35"/>
  <c r="H24" i="35"/>
  <c r="D24" i="35"/>
  <c r="B24" i="35"/>
  <c r="H23" i="35"/>
  <c r="D23" i="35"/>
  <c r="B23" i="35"/>
  <c r="H22" i="35"/>
  <c r="D22" i="35"/>
  <c r="B22" i="35"/>
  <c r="H21" i="35"/>
  <c r="D21" i="35"/>
  <c r="B21" i="35"/>
  <c r="H20" i="35"/>
  <c r="D20" i="35"/>
  <c r="B20" i="35"/>
  <c r="H19" i="35"/>
  <c r="D19" i="35"/>
  <c r="B19" i="35"/>
  <c r="H18" i="35"/>
  <c r="D18" i="35"/>
  <c r="B18" i="35"/>
  <c r="H17" i="35"/>
  <c r="D17" i="35"/>
  <c r="B17" i="35"/>
  <c r="H16" i="35"/>
  <c r="D16" i="35"/>
  <c r="B16" i="35"/>
  <c r="H15" i="35"/>
  <c r="D15" i="35"/>
  <c r="B15" i="35"/>
  <c r="H14" i="35"/>
  <c r="D14" i="35"/>
  <c r="B14" i="35"/>
  <c r="H13" i="35"/>
  <c r="D13" i="35"/>
  <c r="B13" i="35"/>
  <c r="H12" i="35"/>
  <c r="D12" i="35"/>
  <c r="B12" i="35"/>
  <c r="H11" i="35"/>
  <c r="D11" i="35"/>
  <c r="B11" i="35"/>
  <c r="H10" i="35"/>
  <c r="D10" i="35"/>
  <c r="B10" i="35"/>
  <c r="H9" i="35"/>
  <c r="D9" i="35"/>
  <c r="B9" i="35"/>
  <c r="H8" i="35"/>
  <c r="D8" i="35"/>
  <c r="B8" i="35"/>
  <c r="H7" i="35"/>
  <c r="D7" i="35"/>
  <c r="B7" i="35"/>
  <c r="J6" i="35"/>
  <c r="J35" i="35" s="1"/>
  <c r="I6" i="35"/>
  <c r="F6" i="35"/>
  <c r="F35" i="35" s="1"/>
  <c r="E6" i="35"/>
  <c r="H5" i="35"/>
  <c r="D5" i="35"/>
  <c r="B5" i="35"/>
  <c r="I68" i="34"/>
  <c r="I67" i="34"/>
  <c r="K67" i="34" s="1"/>
  <c r="I66" i="34"/>
  <c r="K66" i="34" s="1"/>
  <c r="I65" i="34"/>
  <c r="K65" i="34" s="1"/>
  <c r="I64" i="34"/>
  <c r="K64" i="34" s="1"/>
  <c r="I63" i="34"/>
  <c r="K63" i="34" s="1"/>
  <c r="I62" i="34"/>
  <c r="K62" i="34" s="1"/>
  <c r="I61" i="34"/>
  <c r="K61" i="34" s="1"/>
  <c r="I60" i="34"/>
  <c r="K60" i="34" s="1"/>
  <c r="I59" i="34"/>
  <c r="K59" i="34" s="1"/>
  <c r="I58" i="34"/>
  <c r="K58" i="34" s="1"/>
  <c r="I57" i="34"/>
  <c r="K57" i="34" s="1"/>
  <c r="I56" i="34"/>
  <c r="K56" i="34" s="1"/>
  <c r="I55" i="34"/>
  <c r="K55" i="34" s="1"/>
  <c r="I54" i="34"/>
  <c r="K54" i="34" s="1"/>
  <c r="I53" i="34"/>
  <c r="K53" i="34" s="1"/>
  <c r="I52" i="34"/>
  <c r="K52" i="34" s="1"/>
  <c r="I51" i="34"/>
  <c r="K51" i="34" s="1"/>
  <c r="I50" i="34"/>
  <c r="K50" i="34" s="1"/>
  <c r="I49" i="34"/>
  <c r="K49" i="34" s="1"/>
  <c r="I48" i="34"/>
  <c r="K48" i="34" s="1"/>
  <c r="I47" i="34"/>
  <c r="K47" i="34" s="1"/>
  <c r="I46" i="34"/>
  <c r="K46" i="34" s="1"/>
  <c r="I45" i="34"/>
  <c r="K45" i="34" s="1"/>
  <c r="I44" i="34"/>
  <c r="K44" i="34" s="1"/>
  <c r="I43" i="34"/>
  <c r="K43" i="34" s="1"/>
  <c r="I42" i="34"/>
  <c r="K42" i="34" s="1"/>
  <c r="I40" i="34"/>
  <c r="K40" i="34" s="1"/>
  <c r="J35" i="34"/>
  <c r="I35" i="34"/>
  <c r="F35" i="34"/>
  <c r="E35" i="34"/>
  <c r="D35" i="34" s="1"/>
  <c r="H34" i="34"/>
  <c r="D34" i="34"/>
  <c r="B34" i="34"/>
  <c r="H33" i="34"/>
  <c r="D33" i="34"/>
  <c r="B33" i="34"/>
  <c r="H32" i="34"/>
  <c r="D32" i="34"/>
  <c r="B32" i="34"/>
  <c r="H31" i="34"/>
  <c r="D31" i="34"/>
  <c r="B31" i="34"/>
  <c r="H30" i="34"/>
  <c r="D30" i="34"/>
  <c r="B30" i="34"/>
  <c r="H29" i="34"/>
  <c r="D29" i="34"/>
  <c r="B29" i="34"/>
  <c r="H28" i="34"/>
  <c r="D28" i="34"/>
  <c r="B28" i="34"/>
  <c r="H27" i="34"/>
  <c r="D27" i="34"/>
  <c r="B27" i="34"/>
  <c r="H26" i="34"/>
  <c r="D26" i="34"/>
  <c r="B26" i="34"/>
  <c r="H25" i="34"/>
  <c r="D25" i="34"/>
  <c r="B25" i="34"/>
  <c r="H24" i="34"/>
  <c r="D24" i="34"/>
  <c r="B24" i="34"/>
  <c r="H23" i="34"/>
  <c r="D23" i="34"/>
  <c r="B23" i="34"/>
  <c r="H22" i="34"/>
  <c r="D22" i="34"/>
  <c r="B22" i="34"/>
  <c r="H21" i="34"/>
  <c r="D21" i="34"/>
  <c r="B21" i="34"/>
  <c r="H20" i="34"/>
  <c r="D20" i="34"/>
  <c r="B20" i="34"/>
  <c r="H19" i="34"/>
  <c r="D19" i="34"/>
  <c r="B19" i="34"/>
  <c r="H18" i="34"/>
  <c r="D18" i="34"/>
  <c r="B18" i="34"/>
  <c r="H17" i="34"/>
  <c r="D17" i="34"/>
  <c r="B17" i="34"/>
  <c r="H16" i="34"/>
  <c r="D16" i="34"/>
  <c r="B16" i="34"/>
  <c r="H15" i="34"/>
  <c r="D15" i="34"/>
  <c r="B15" i="34"/>
  <c r="H14" i="34"/>
  <c r="D14" i="34"/>
  <c r="B14" i="34"/>
  <c r="H13" i="34"/>
  <c r="D13" i="34"/>
  <c r="B13" i="34"/>
  <c r="H12" i="34"/>
  <c r="D12" i="34"/>
  <c r="B12" i="34"/>
  <c r="H11" i="34"/>
  <c r="D11" i="34"/>
  <c r="B11" i="34"/>
  <c r="H10" i="34"/>
  <c r="D10" i="34"/>
  <c r="B10" i="34"/>
  <c r="H9" i="34"/>
  <c r="D9" i="34"/>
  <c r="B9" i="34"/>
  <c r="H8" i="34"/>
  <c r="D8" i="34"/>
  <c r="B8" i="34"/>
  <c r="H7" i="34"/>
  <c r="D7" i="34"/>
  <c r="B7" i="34"/>
  <c r="J6" i="34"/>
  <c r="J36" i="34" s="1"/>
  <c r="I6" i="34"/>
  <c r="F6" i="34"/>
  <c r="E6" i="34"/>
  <c r="H5" i="34"/>
  <c r="D5" i="34"/>
  <c r="B5" i="34"/>
  <c r="E6" i="28"/>
  <c r="I6" i="28"/>
  <c r="F34" i="28"/>
  <c r="E34" i="28"/>
  <c r="I34" i="28"/>
  <c r="J34" i="28"/>
  <c r="F36" i="34" l="1"/>
  <c r="I69" i="34"/>
  <c r="H35" i="34"/>
  <c r="B35" i="34"/>
  <c r="D6" i="34"/>
  <c r="H6" i="34"/>
  <c r="H6" i="35"/>
  <c r="B33" i="35"/>
  <c r="D6" i="35"/>
  <c r="H34" i="28"/>
  <c r="B34" i="28"/>
  <c r="D34" i="35"/>
  <c r="K68" i="34"/>
  <c r="B34" i="35"/>
  <c r="H34" i="35"/>
  <c r="E35" i="35"/>
  <c r="I35" i="35"/>
  <c r="B6" i="35"/>
  <c r="E36" i="34"/>
  <c r="I36" i="34"/>
  <c r="I41" i="34"/>
  <c r="B6" i="34"/>
  <c r="E35" i="28"/>
  <c r="C33" i="28" s="1"/>
  <c r="I35" i="28"/>
  <c r="G33" i="28" l="1"/>
  <c r="D35" i="35"/>
  <c r="B35" i="35"/>
  <c r="C32" i="35"/>
  <c r="C30" i="35"/>
  <c r="C28" i="35"/>
  <c r="C26" i="35"/>
  <c r="C24" i="35"/>
  <c r="C22" i="35"/>
  <c r="C20" i="35"/>
  <c r="C17" i="35"/>
  <c r="C15" i="35"/>
  <c r="C13" i="35"/>
  <c r="C11" i="35"/>
  <c r="C9" i="35"/>
  <c r="C7" i="35"/>
  <c r="C5" i="35"/>
  <c r="C33" i="35"/>
  <c r="C31" i="35"/>
  <c r="C29" i="35"/>
  <c r="C27" i="35"/>
  <c r="C25" i="35"/>
  <c r="C23" i="35"/>
  <c r="C21" i="35"/>
  <c r="C19" i="35"/>
  <c r="C18" i="35"/>
  <c r="C16" i="35"/>
  <c r="C14" i="35"/>
  <c r="C12" i="35"/>
  <c r="C10" i="35"/>
  <c r="C8" i="35"/>
  <c r="C6" i="35"/>
  <c r="H35" i="35"/>
  <c r="G32" i="35"/>
  <c r="G30" i="35"/>
  <c r="G28" i="35"/>
  <c r="G26" i="35"/>
  <c r="G24" i="35"/>
  <c r="G22" i="35"/>
  <c r="G20" i="35"/>
  <c r="G17" i="35"/>
  <c r="G15" i="35"/>
  <c r="G13" i="35"/>
  <c r="G11" i="35"/>
  <c r="G9" i="35"/>
  <c r="G7" i="35"/>
  <c r="G5" i="35"/>
  <c r="G33" i="35"/>
  <c r="G31" i="35"/>
  <c r="G29" i="35"/>
  <c r="G27" i="35"/>
  <c r="G25" i="35"/>
  <c r="G23" i="35"/>
  <c r="G21" i="35"/>
  <c r="G19" i="35"/>
  <c r="G18" i="35"/>
  <c r="G16" i="35"/>
  <c r="G14" i="35"/>
  <c r="G12" i="35"/>
  <c r="G10" i="35"/>
  <c r="G8" i="35"/>
  <c r="G6" i="35"/>
  <c r="H36" i="34"/>
  <c r="G33" i="34"/>
  <c r="G31" i="34"/>
  <c r="G29" i="34"/>
  <c r="G27" i="34"/>
  <c r="G25" i="34"/>
  <c r="G23" i="34"/>
  <c r="G21" i="34"/>
  <c r="G19" i="34"/>
  <c r="G17" i="34"/>
  <c r="G15" i="34"/>
  <c r="G13" i="34"/>
  <c r="G11" i="34"/>
  <c r="G9" i="34"/>
  <c r="G7" i="34"/>
  <c r="G35" i="34" s="1"/>
  <c r="G5" i="34"/>
  <c r="G10" i="34"/>
  <c r="G8" i="34"/>
  <c r="G6" i="34"/>
  <c r="I70" i="34"/>
  <c r="G34" i="34"/>
  <c r="G32" i="34"/>
  <c r="G30" i="34"/>
  <c r="G28" i="34"/>
  <c r="G26" i="34"/>
  <c r="G24" i="34"/>
  <c r="G22" i="34"/>
  <c r="G20" i="34"/>
  <c r="G18" i="34"/>
  <c r="G16" i="34"/>
  <c r="G14" i="34"/>
  <c r="G12" i="34"/>
  <c r="D36" i="34"/>
  <c r="B36" i="34"/>
  <c r="C33" i="34"/>
  <c r="C31" i="34"/>
  <c r="C29" i="34"/>
  <c r="C27" i="34"/>
  <c r="C25" i="34"/>
  <c r="C23" i="34"/>
  <c r="C21" i="34"/>
  <c r="C19" i="34"/>
  <c r="C17" i="34"/>
  <c r="C15" i="34"/>
  <c r="C13" i="34"/>
  <c r="C11" i="34"/>
  <c r="C9" i="34"/>
  <c r="C7" i="34"/>
  <c r="C35" i="34" s="1"/>
  <c r="C5" i="34"/>
  <c r="C12" i="34"/>
  <c r="C10" i="34"/>
  <c r="C8" i="34"/>
  <c r="C6" i="34"/>
  <c r="C36" i="34" s="1"/>
  <c r="C34" i="34"/>
  <c r="C32" i="34"/>
  <c r="C30" i="34"/>
  <c r="C28" i="34"/>
  <c r="C26" i="34"/>
  <c r="C24" i="34"/>
  <c r="C22" i="34"/>
  <c r="C20" i="34"/>
  <c r="C18" i="34"/>
  <c r="C16" i="34"/>
  <c r="C14" i="34"/>
  <c r="C34" i="35" l="1"/>
  <c r="C35" i="35" s="1"/>
  <c r="G34" i="35"/>
  <c r="G35" i="35" s="1"/>
  <c r="G36" i="34"/>
  <c r="K69" i="34" l="1"/>
  <c r="B35" i="28"/>
  <c r="D34" i="28"/>
  <c r="D32" i="28"/>
  <c r="C32" i="28"/>
  <c r="B32" i="28"/>
  <c r="D31" i="28"/>
  <c r="C31" i="28"/>
  <c r="B31" i="28"/>
  <c r="D30" i="28"/>
  <c r="C30" i="28"/>
  <c r="B30" i="28"/>
  <c r="D29" i="28"/>
  <c r="C29" i="28"/>
  <c r="B29" i="28"/>
  <c r="D28" i="28"/>
  <c r="C28" i="28"/>
  <c r="B28" i="28"/>
  <c r="D27" i="28"/>
  <c r="C27" i="28"/>
  <c r="B27" i="28"/>
  <c r="D26" i="28"/>
  <c r="C26" i="28"/>
  <c r="B26" i="28"/>
  <c r="D25" i="28"/>
  <c r="C25" i="28"/>
  <c r="B25" i="28"/>
  <c r="D24" i="28"/>
  <c r="C24" i="28"/>
  <c r="B24" i="28"/>
  <c r="D23" i="28"/>
  <c r="C23" i="28"/>
  <c r="B23" i="28"/>
  <c r="D22" i="28"/>
  <c r="C22" i="28"/>
  <c r="B22" i="28"/>
  <c r="D21" i="28"/>
  <c r="C21" i="28"/>
  <c r="B21" i="28"/>
  <c r="D20" i="28"/>
  <c r="C20" i="28"/>
  <c r="B20" i="28"/>
  <c r="D19" i="28"/>
  <c r="C19" i="28"/>
  <c r="B19" i="28"/>
  <c r="D18" i="28"/>
  <c r="C18" i="28"/>
  <c r="B18" i="28"/>
  <c r="D17" i="28"/>
  <c r="C17" i="28"/>
  <c r="B17" i="28"/>
  <c r="D16" i="28"/>
  <c r="C16" i="28"/>
  <c r="B16" i="28"/>
  <c r="D15" i="28"/>
  <c r="C15" i="28"/>
  <c r="B15" i="28"/>
  <c r="D14" i="28"/>
  <c r="C14" i="28"/>
  <c r="B14" i="28"/>
  <c r="D13" i="28"/>
  <c r="C13" i="28"/>
  <c r="B13" i="28"/>
  <c r="D12" i="28"/>
  <c r="C12" i="28"/>
  <c r="B12" i="28"/>
  <c r="D11" i="28"/>
  <c r="C11" i="28"/>
  <c r="B11" i="28"/>
  <c r="D10" i="28"/>
  <c r="C10" i="28"/>
  <c r="B10" i="28"/>
  <c r="D9" i="28"/>
  <c r="C9" i="28"/>
  <c r="B9" i="28"/>
  <c r="D8" i="28"/>
  <c r="C8" i="28"/>
  <c r="B8" i="28"/>
  <c r="D7" i="28"/>
  <c r="C7" i="28"/>
  <c r="B7" i="28"/>
  <c r="C6" i="28"/>
  <c r="B6" i="28"/>
  <c r="D5" i="28"/>
  <c r="B5" i="28"/>
  <c r="C5" i="28"/>
  <c r="C34" i="28" l="1"/>
  <c r="C35" i="28" s="1"/>
  <c r="K41" i="34" l="1"/>
  <c r="K70" i="34" l="1"/>
  <c r="C7" i="3" l="1"/>
  <c r="H30" i="28" l="1"/>
  <c r="H7" i="28"/>
  <c r="H9" i="28"/>
  <c r="H11" i="28"/>
  <c r="H13" i="28"/>
  <c r="H15" i="28"/>
  <c r="H17" i="28"/>
  <c r="H19" i="28"/>
  <c r="H21" i="28"/>
  <c r="H23" i="28"/>
  <c r="H25" i="28"/>
  <c r="H27" i="28"/>
  <c r="H29" i="28"/>
  <c r="H32" i="28"/>
  <c r="H5" i="28"/>
  <c r="H8" i="28"/>
  <c r="H10" i="28"/>
  <c r="H12" i="28"/>
  <c r="H14" i="28"/>
  <c r="H16" i="28"/>
  <c r="H18" i="28"/>
  <c r="H20" i="28"/>
  <c r="H22" i="28"/>
  <c r="H24" i="28"/>
  <c r="H26" i="28"/>
  <c r="H28" i="28"/>
  <c r="H31" i="28"/>
  <c r="F6" i="28"/>
  <c r="J6" i="28"/>
  <c r="J35" i="28" l="1"/>
  <c r="H35" i="28"/>
  <c r="F35" i="28"/>
  <c r="D35" i="28" s="1"/>
  <c r="D6" i="28"/>
  <c r="H6" i="28"/>
  <c r="G30" i="28" l="1"/>
  <c r="G7" i="28"/>
  <c r="G9" i="28"/>
  <c r="G11" i="28"/>
  <c r="G13" i="28"/>
  <c r="G15" i="28"/>
  <c r="G17" i="28"/>
  <c r="G19" i="28"/>
  <c r="G21" i="28"/>
  <c r="G23" i="28"/>
  <c r="G25" i="28"/>
  <c r="G27" i="28"/>
  <c r="G29" i="28"/>
  <c r="G32" i="28"/>
  <c r="G5" i="28"/>
  <c r="G12" i="28"/>
  <c r="G8" i="28"/>
  <c r="G10" i="28"/>
  <c r="G14" i="28"/>
  <c r="G16" i="28"/>
  <c r="G18" i="28"/>
  <c r="G20" i="28"/>
  <c r="G22" i="28"/>
  <c r="G24" i="28"/>
  <c r="G26" i="28"/>
  <c r="G28" i="28"/>
  <c r="G31" i="28"/>
  <c r="G6" i="28"/>
  <c r="G34" i="28" l="1"/>
  <c r="G35" i="28" s="1"/>
  <c r="F7" i="3" l="1"/>
  <c r="G7" i="3"/>
  <c r="H7" i="3"/>
  <c r="D7" i="3" l="1"/>
  <c r="E7" i="3" l="1"/>
</calcChain>
</file>

<file path=xl/sharedStrings.xml><?xml version="1.0" encoding="utf-8"?>
<sst xmlns="http://schemas.openxmlformats.org/spreadsheetml/2006/main" count="900" uniqueCount="213">
  <si>
    <t>نوع فعالیت</t>
  </si>
  <si>
    <t>پروانه فعالیت</t>
  </si>
  <si>
    <t>حوزه فعالیت</t>
  </si>
  <si>
    <t>نوع مالکیت</t>
  </si>
  <si>
    <t>شرکت بیمه</t>
  </si>
  <si>
    <t>1314/08/15</t>
  </si>
  <si>
    <r>
      <rPr>
        <sz val="10"/>
        <color rgb="FF000000"/>
        <rFont val="B Yekan"/>
        <charset val="178"/>
      </rPr>
      <t>کل کشور</t>
    </r>
  </si>
  <si>
    <t>ایران</t>
  </si>
  <si>
    <t>1338/04/28</t>
  </si>
  <si>
    <t>البرز</t>
  </si>
  <si>
    <t>1338/04/30</t>
  </si>
  <si>
    <t>آسیا</t>
  </si>
  <si>
    <t>دانا</t>
  </si>
  <si>
    <t>1382/02/28</t>
  </si>
  <si>
    <t>پارسیان</t>
  </si>
  <si>
    <t>توسعه (*)</t>
  </si>
  <si>
    <t>رازی</t>
  </si>
  <si>
    <t>کارآفرین</t>
  </si>
  <si>
    <t>سینا</t>
  </si>
  <si>
    <t>1382/09/04</t>
  </si>
  <si>
    <t>ملت</t>
  </si>
  <si>
    <t>1383/02/12</t>
  </si>
  <si>
    <r>
      <rPr>
        <sz val="10"/>
        <color rgb="FF000000"/>
        <rFont val="B Yekan"/>
        <charset val="178"/>
      </rPr>
      <t>مناطق آزاد و ویژه</t>
    </r>
  </si>
  <si>
    <t>امید</t>
  </si>
  <si>
    <t>عملیات بیمه اتکایی</t>
  </si>
  <si>
    <r>
      <rPr>
        <sz val="10"/>
        <color rgb="FF000000"/>
        <rFont val="B Yekan"/>
        <charset val="178"/>
      </rPr>
      <t>کل کشور و مناطق آزاد و ویژه</t>
    </r>
  </si>
  <si>
    <t>اتکایی امین</t>
  </si>
  <si>
    <t>1383/03/13</t>
  </si>
  <si>
    <t>حافظ</t>
  </si>
  <si>
    <t>1383/12/04</t>
  </si>
  <si>
    <t>دی</t>
  </si>
  <si>
    <t>1383/12/11</t>
  </si>
  <si>
    <t>سامان</t>
  </si>
  <si>
    <t>1384/10/26</t>
  </si>
  <si>
    <t>1384/12/14</t>
  </si>
  <si>
    <t>نوین</t>
  </si>
  <si>
    <t>1385/11/29</t>
  </si>
  <si>
    <t>پاسارگاد</t>
  </si>
  <si>
    <t>1387/11/16</t>
  </si>
  <si>
    <t>میهن</t>
  </si>
  <si>
    <t>1388/12/25</t>
  </si>
  <si>
    <t>اتکایی ایرانیان</t>
  </si>
  <si>
    <t>1389/07/27</t>
  </si>
  <si>
    <t>کوثر</t>
  </si>
  <si>
    <t>1390/04/15</t>
  </si>
  <si>
    <t>ما</t>
  </si>
  <si>
    <t>بیمه مسئولیت مالکین شناورها</t>
  </si>
  <si>
    <t>1390/05/12</t>
  </si>
  <si>
    <t>متقابل کیش</t>
  </si>
  <si>
    <t>1390/11/18</t>
  </si>
  <si>
    <t>آرمان</t>
  </si>
  <si>
    <t>1391/11/16</t>
  </si>
  <si>
    <t>متقابل اطمینان متحد قشم</t>
  </si>
  <si>
    <t>آسماری</t>
  </si>
  <si>
    <t>1392/04/20</t>
  </si>
  <si>
    <t>تعاون</t>
  </si>
  <si>
    <t>1392/08/01</t>
  </si>
  <si>
    <t>سرمد</t>
  </si>
  <si>
    <t>1395/02/06</t>
  </si>
  <si>
    <t>تجارت نو</t>
  </si>
  <si>
    <t>بیمه زندگی و مستمری</t>
  </si>
  <si>
    <t>1395/11/17</t>
  </si>
  <si>
    <t>زندگی خاورمیانه</t>
  </si>
  <si>
    <t>1395/12/18</t>
  </si>
  <si>
    <t>حکمت صبا</t>
  </si>
  <si>
    <t>1399/01/19</t>
  </si>
  <si>
    <t>زندگی باران</t>
  </si>
  <si>
    <t>مبلغ</t>
  </si>
  <si>
    <t>بخش دولتي</t>
  </si>
  <si>
    <t>بخش غيردولتي</t>
  </si>
  <si>
    <t>صنعت بيمه</t>
  </si>
  <si>
    <t>کل حق بیمه تولیدی</t>
  </si>
  <si>
    <t>حق بیمه تولیدی</t>
  </si>
  <si>
    <t>نسبت کارمزد به حق بیمه (%)</t>
  </si>
  <si>
    <t>شعب</t>
  </si>
  <si>
    <t>کارکنان</t>
  </si>
  <si>
    <t>تعداد</t>
  </si>
  <si>
    <t>بیمه مرکزی ج.ا.ایران</t>
  </si>
  <si>
    <t>دولتی</t>
  </si>
  <si>
    <t>غیردولتی</t>
  </si>
  <si>
    <t xml:space="preserve">جدول25-3 </t>
  </si>
  <si>
    <t xml:space="preserve">نمايندگان تخصصي بيمه زندگي  (عمر) </t>
  </si>
  <si>
    <t>جدول 26-3</t>
  </si>
  <si>
    <t xml:space="preserve"> سهم از بازار (%)</t>
  </si>
  <si>
    <t xml:space="preserve"> ایران</t>
  </si>
  <si>
    <t xml:space="preserve"> البرز</t>
  </si>
  <si>
    <t xml:space="preserve"> آسیا</t>
  </si>
  <si>
    <t xml:space="preserve"> دانا</t>
  </si>
  <si>
    <t xml:space="preserve"> رازی</t>
  </si>
  <si>
    <t xml:space="preserve"> پارسیان</t>
  </si>
  <si>
    <t xml:space="preserve"> سینا</t>
  </si>
  <si>
    <t xml:space="preserve"> کارآفرین</t>
  </si>
  <si>
    <t xml:space="preserve"> ملت</t>
  </si>
  <si>
    <t xml:space="preserve"> امید</t>
  </si>
  <si>
    <t xml:space="preserve"> حافظ</t>
  </si>
  <si>
    <t xml:space="preserve"> دی</t>
  </si>
  <si>
    <t xml:space="preserve"> سامان</t>
  </si>
  <si>
    <t xml:space="preserve"> ایران معین</t>
  </si>
  <si>
    <t xml:space="preserve"> نوین</t>
  </si>
  <si>
    <t xml:space="preserve"> پاسارگاد</t>
  </si>
  <si>
    <t xml:space="preserve"> معلم</t>
  </si>
  <si>
    <t xml:space="preserve"> میهن</t>
  </si>
  <si>
    <t xml:space="preserve"> کوثر</t>
  </si>
  <si>
    <t xml:space="preserve"> ما</t>
  </si>
  <si>
    <t xml:space="preserve"> آرمان</t>
  </si>
  <si>
    <t xml:space="preserve"> آسماری</t>
  </si>
  <si>
    <t xml:space="preserve"> تعاون</t>
  </si>
  <si>
    <t xml:space="preserve"> سرمد</t>
  </si>
  <si>
    <t xml:space="preserve"> تجارت نو</t>
  </si>
  <si>
    <t xml:space="preserve"> زندگی خاورمیانه</t>
  </si>
  <si>
    <t xml:space="preserve"> زندگی باران</t>
  </si>
  <si>
    <t xml:space="preserve"> موسسه بیمه متقابل کیش</t>
  </si>
  <si>
    <t>موسسه بیمه کلوپ بین المللی بیمه متقابل اطمینان متحد قشم</t>
  </si>
  <si>
    <t>-</t>
  </si>
  <si>
    <t>جدول 27-3</t>
  </si>
  <si>
    <t>حق بیمه تولیدی (میلیارد ریال)</t>
  </si>
  <si>
    <t>رشد نسبت 
به سال قبل (%)</t>
  </si>
  <si>
    <t>جدول 28-3</t>
  </si>
  <si>
    <t>خسارت پرداختی (میلیارد ریال)</t>
  </si>
  <si>
    <t>جدول 29-3</t>
  </si>
  <si>
    <t>ضریب خسارت (درصد)</t>
  </si>
  <si>
    <t>تغییر نسبت به سال قبل (واحد)</t>
  </si>
  <si>
    <t>85.4</t>
  </si>
  <si>
    <t>جدول 32-3</t>
  </si>
  <si>
    <t>حق بیمه تولیدی به تفکیک مستقیم و غیرمستقیم (میلیارد ریال)</t>
  </si>
  <si>
    <t>رشد نسبت به سال قبل (%)</t>
  </si>
  <si>
    <t>سهم ا ز بازار (%)</t>
  </si>
  <si>
    <t>سهم از کل حق بیمه شرکت (%)</t>
  </si>
  <si>
    <t>حق بیمه غیر مستقیم</t>
  </si>
  <si>
    <t>سهم از بازار (%)</t>
  </si>
  <si>
    <t>جدول 33-3</t>
  </si>
  <si>
    <t>جدول 35-3</t>
  </si>
  <si>
    <t>سهم از کل (%)</t>
  </si>
  <si>
    <t>توسعه</t>
  </si>
  <si>
    <t>حق بیمه مستقیم</t>
  </si>
  <si>
    <t>حق بیمه غیرمستقیم</t>
  </si>
  <si>
    <t>بخش دولتی</t>
  </si>
  <si>
    <t>بخش غیردولتی</t>
  </si>
  <si>
    <t>جدول 30-3</t>
  </si>
  <si>
    <t>تعداد بیمه نامه صادره (فقره)</t>
  </si>
  <si>
    <t>جدول 31-3</t>
  </si>
  <si>
    <t>تعداد خسارت پرداختی (مورد)</t>
  </si>
  <si>
    <t>اتکایی سامان</t>
  </si>
  <si>
    <t>مناطق آزاد و ویژه</t>
  </si>
  <si>
    <t>کل کشور و مناطق آزاد و ویژه</t>
  </si>
  <si>
    <t>1400/12/25</t>
  </si>
  <si>
    <t>کل نمایندگان بیمه (اعم از عمومی و تخصصی)</t>
  </si>
  <si>
    <t>نمايندگان عمومی (جنرال) بيمه</t>
  </si>
  <si>
    <t xml:space="preserve">کارمزد دریافتی </t>
  </si>
  <si>
    <r>
      <t xml:space="preserve">حق بیمه مستقیم </t>
    </r>
    <r>
      <rPr>
        <b/>
        <sz val="20"/>
        <color rgb="FFFFFFFF"/>
        <rFont val="B Yekan"/>
        <charset val="178"/>
      </rPr>
      <t>*</t>
    </r>
  </si>
  <si>
    <r>
      <t xml:space="preserve"> نمایندگان بیمه فعال (اعم از عمومی و تخصصی زندگی)</t>
    </r>
    <r>
      <rPr>
        <b/>
        <sz val="20"/>
        <color rgb="FFFFFFFF"/>
        <rFont val="B Yekan"/>
        <charset val="178"/>
      </rPr>
      <t xml:space="preserve"> *</t>
    </r>
  </si>
  <si>
    <t>* سرجمع با احتساب نمایندگان شرکت بیمه توسعه می باشد.</t>
  </si>
  <si>
    <t>*این میزان از تفاضل کل حق بیمه تولیدی شرکت و حق بیمه غیرمستقیم (مجموع فعالیت نمایندگان کارگزاران بیمه) محاسبه شده است.</t>
  </si>
  <si>
    <t xml:space="preserve">کارگزاران بيمه </t>
  </si>
  <si>
    <t>درصد</t>
  </si>
  <si>
    <t xml:space="preserve"> زندگی خاورمیانه </t>
  </si>
  <si>
    <t>معلم (***)</t>
  </si>
  <si>
    <t>** پروانه فعالیت این شرکت بیمه در مورخ 1400/12/25 تغییر پیدا کرد، به نحوی که از سال 1401 صرفاً به عملیات بیمه اتکایی می پردازد.</t>
  </si>
  <si>
    <t>1386/12/26 (***)</t>
  </si>
  <si>
    <t>* آمار های فوق به نحو خوداظهاری توسط شرکت های بیمه اعلام شده است.</t>
  </si>
  <si>
    <t>مقدار</t>
  </si>
  <si>
    <t>مقدار *</t>
  </si>
  <si>
    <t>اتکایی تهران رواک</t>
  </si>
  <si>
    <t>اتکایی آوای پارس</t>
  </si>
  <si>
    <t>زندگی کاریزما</t>
  </si>
  <si>
    <t>هوشمند فردا</t>
  </si>
  <si>
    <t>1401/07/20</t>
  </si>
  <si>
    <t>1401/07/27</t>
  </si>
  <si>
    <t>1401/09/12</t>
  </si>
  <si>
    <t>1401/10/17</t>
  </si>
  <si>
    <t>اتکایی ایران معین (**)</t>
  </si>
  <si>
    <t xml:space="preserve"> ایران معین *</t>
  </si>
  <si>
    <t>* پروانه فعالیت این شرکت بیمه در مورخ 1400/12/25 تغییر پیدا کرد، به نحوی که از سال 1401 صرفاً به عملیات بیمه اتکایی می پردازد.</t>
  </si>
  <si>
    <t>جمع کل</t>
  </si>
  <si>
    <t xml:space="preserve">* پروانه فعالیت این شرکت بیمه در مورخ 1400/12/25 تغییر پیدا کرد، به نحوی که از سال 1401 صرفاً به عملیات بیمه اتکایی می پردازد و به دلیل آنکه ذخیره خسارت از سال های گذشته داشته، این مقدار با عنوان خسارت پرداختی به سال 1401 منتقل شده است. </t>
  </si>
  <si>
    <t xml:space="preserve"> اتکایی ایران معین</t>
  </si>
  <si>
    <t>حق بیمه و کارمزد نمایندگان بیمه (میلیارد ریال)  سال 1402</t>
  </si>
  <si>
    <t>1353/03/22</t>
  </si>
  <si>
    <t>زندگی هامرز</t>
  </si>
  <si>
    <t>پردیس</t>
  </si>
  <si>
    <t>زندگی آگاه</t>
  </si>
  <si>
    <t>اتکایی رایا</t>
  </si>
  <si>
    <t>کل کشور</t>
  </si>
  <si>
    <t>1402/04/14</t>
  </si>
  <si>
    <t>1402/04/27</t>
  </si>
  <si>
    <t>1402/09/13</t>
  </si>
  <si>
    <t>1403/04/20</t>
  </si>
  <si>
    <t>تعداد کارکنان، شعب و نمایندگان بیمه  سال 1402</t>
  </si>
  <si>
    <t>سایر شرکت‌ها</t>
  </si>
  <si>
    <t>کیش</t>
  </si>
  <si>
    <t>قشم</t>
  </si>
  <si>
    <t xml:space="preserve"> زندگی کاریزما</t>
  </si>
  <si>
    <t>جدول 34-3</t>
  </si>
  <si>
    <t>حق بیمه و کارمزد کارگزاران بیمه (میلیارد ریال)  سال 1402</t>
  </si>
  <si>
    <t>بخش دوم: عملکرد شبکه فروش شرکت های بیمه در سال 1402</t>
  </si>
  <si>
    <t>* آمارهای فوق به نحو خوداظهاری توسط شرکت‌های بیمه اعلام شده است.</t>
  </si>
  <si>
    <t>ایران معین *</t>
  </si>
  <si>
    <t>*** پروانه فعالیت این شرکت در رشته‌های غیرزندگی در تاریخ  1383/04/16 صادر گردید که در مورخ  1386/12/26 به کلیه رشته‌های بیمه اعم از زندگی و غیرزندگی تعمیم داده شد.</t>
  </si>
  <si>
    <t>*پروانه فعالیت این شرکت در بهمن ماه سال 1393 در بیمه‌های خودرو (شخص ثالث، حوادث راننده و بدنه اتومبیل) و انواع بیمه زندگی ابطال  و در سایر رشته‌ها تعلیق شده است.</t>
  </si>
  <si>
    <t>تمام رشته‌های بیمه</t>
  </si>
  <si>
    <t>عملیات بیمه اتکایی (**)</t>
  </si>
  <si>
    <t>تمام رشته‌های بیمه (*)</t>
  </si>
  <si>
    <t>آمار کلی شرکت‌های بیمه و شبکه فروش فعال</t>
  </si>
  <si>
    <t>شرکت‌هاي بيمه</t>
  </si>
  <si>
    <t>شعب شرکت‌های بیمه</t>
  </si>
  <si>
    <t>ارزيابان خسارت بيمه‌اي</t>
  </si>
  <si>
    <r>
      <t xml:space="preserve">دفاتر ارتباطی  </t>
    </r>
    <r>
      <rPr>
        <sz val="8"/>
        <color rgb="FF000000"/>
        <rFont val="B Yekan"/>
        <charset val="178"/>
      </rPr>
      <t>(شرکت‌ها و کارگزاران بیمه خارجی در کشور)</t>
    </r>
  </si>
  <si>
    <t>کارکنان شرکت‌هاي بيمه (نفر)</t>
  </si>
  <si>
    <t>ب- شبكه فروش شركت‌هاي بيمه</t>
  </si>
  <si>
    <t>مشخصات کلی شرکت‌های بیمه تا پایان سال 1402</t>
  </si>
  <si>
    <t>بخش اول: عملکرد صنعت بیمه کشور به تفکیک شرکت‌های بیمه طی پنج سال اخیر</t>
  </si>
  <si>
    <t>موسسه بیمه متقابل اطمینان متحد قشم</t>
  </si>
  <si>
    <t xml:space="preserve">* پروانه فعالیت این شرکت بیمه در مورخ 1400/12/25 تغییر پیدا کرد، به نحوی که از سال 1401 صرفاً به عملیات بیمه اتکایی می پردازد و به دلیل آنکه ذخیره حق بیمه از سالهای گذشته داشته، این مقدار به عنوان حق بیمه تولیدی به سال 1401 منتقل شده است.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</si>
</sst>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0.0"/>
    <numFmt numFmtId="166" formatCode="0.00000"/>
    <numFmt numFmtId="167" formatCode="0.0000"/>
    <numFmt numFmtId="168" formatCode="0.000"/>
  </numFmts>
  <fonts count="15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rgb="FF0000FF"/>
      <name val="B Yekan"/>
      <charset val="178"/>
    </font>
    <font>
      <sz val="11"/>
      <color rgb="FF000000"/>
      <name val="B Yekan"/>
      <charset val="178"/>
    </font>
    <font>
      <b/>
      <sz val="11"/>
      <color rgb="FFFFFFFF"/>
      <name val="B Nazanin"/>
      <charset val="178"/>
    </font>
    <font>
      <b/>
      <sz val="11"/>
      <color rgb="FFFFFFFF"/>
      <name val="B Yekan"/>
      <charset val="178"/>
    </font>
    <font>
      <sz val="10"/>
      <color rgb="FF000000"/>
      <name val="B Yekan"/>
      <charset val="178"/>
    </font>
    <font>
      <b/>
      <sz val="20"/>
      <color rgb="FFFFFFFF"/>
      <name val="B Yekan"/>
      <charset val="178"/>
    </font>
    <font>
      <sz val="10"/>
      <color theme="1"/>
      <name val="B Yekan"/>
      <charset val="178"/>
    </font>
    <font>
      <sz val="8"/>
      <color rgb="FF000000"/>
      <name val="B Yekan"/>
      <charset val="178"/>
    </font>
    <font>
      <sz val="11"/>
      <color rgb="FFFF0000"/>
      <name val="Calibri"/>
      <family val="2"/>
    </font>
    <font>
      <b/>
      <sz val="14"/>
      <color theme="3" tint="0.39997558519241921"/>
      <name val="Calibri"/>
      <family val="2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"/>
      <color theme="0"/>
      <name val="B Yekan"/>
      <charset val="178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C115F"/>
        <bgColor rgb="FF0C115F"/>
      </patternFill>
    </fill>
    <fill>
      <patternFill patternType="solid">
        <fgColor rgb="FFB2DBFD"/>
        <bgColor rgb="FFB2DBFD"/>
      </patternFill>
    </fill>
    <fill>
      <patternFill patternType="solid">
        <fgColor theme="3" tint="0.39997558519241921"/>
        <bgColor rgb="FF0C115F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3" tint="0.79998168889431442"/>
        <bgColor rgb="FFB2DBFD"/>
      </patternFill>
    </fill>
    <fill>
      <patternFill patternType="solid">
        <fgColor theme="0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rgb="FFB2DBFD"/>
      </patternFill>
    </fill>
  </fills>
  <borders count="68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medium">
        <color theme="1"/>
      </top>
      <bottom style="medium">
        <color theme="1"/>
      </bottom>
      <diagonal/>
    </border>
    <border>
      <left style="thin">
        <color theme="1"/>
      </left>
      <right style="medium">
        <color theme="1"/>
      </right>
      <top/>
      <bottom style="thin">
        <color theme="1"/>
      </bottom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medium">
        <color theme="1"/>
      </left>
      <right style="medium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/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270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right" vertical="center" wrapText="1" readingOrder="2"/>
    </xf>
    <xf numFmtId="0" fontId="1" fillId="0" borderId="0" xfId="0" applyFont="1" applyFill="1" applyBorder="1"/>
    <xf numFmtId="0" fontId="2" fillId="0" borderId="0" xfId="0" applyNumberFormat="1" applyFont="1" applyFill="1" applyBorder="1" applyAlignment="1">
      <alignment vertical="center" wrapText="1" readingOrder="2"/>
    </xf>
    <xf numFmtId="0" fontId="6" fillId="4" borderId="6" xfId="0" applyNumberFormat="1" applyFont="1" applyFill="1" applyBorder="1" applyAlignment="1">
      <alignment horizontal="center" vertical="center" wrapText="1" readingOrder="2"/>
    </xf>
    <xf numFmtId="0" fontId="6" fillId="2" borderId="6" xfId="0" applyNumberFormat="1" applyFont="1" applyFill="1" applyBorder="1" applyAlignment="1">
      <alignment horizontal="center" vertical="center" wrapText="1" readingOrder="2"/>
    </xf>
    <xf numFmtId="0" fontId="6" fillId="2" borderId="5" xfId="0" applyNumberFormat="1" applyFont="1" applyFill="1" applyBorder="1" applyAlignment="1">
      <alignment horizontal="center" vertical="center" wrapText="1" readingOrder="2"/>
    </xf>
    <xf numFmtId="0" fontId="6" fillId="2" borderId="7" xfId="0" applyNumberFormat="1" applyFont="1" applyFill="1" applyBorder="1" applyAlignment="1">
      <alignment horizontal="center" vertical="center" wrapText="1" readingOrder="2"/>
    </xf>
    <xf numFmtId="0" fontId="6" fillId="4" borderId="5" xfId="0" applyNumberFormat="1" applyFont="1" applyFill="1" applyBorder="1" applyAlignment="1">
      <alignment horizontal="center" vertical="center" wrapText="1" readingOrder="2"/>
    </xf>
    <xf numFmtId="0" fontId="6" fillId="4" borderId="7" xfId="0" applyNumberFormat="1" applyFont="1" applyFill="1" applyBorder="1" applyAlignment="1">
      <alignment horizontal="center" vertical="center" wrapText="1" readingOrder="2"/>
    </xf>
    <xf numFmtId="0" fontId="5" fillId="3" borderId="2" xfId="0" applyNumberFormat="1" applyFont="1" applyFill="1" applyBorder="1" applyAlignment="1">
      <alignment horizontal="center" vertical="center" wrapText="1" readingOrder="2"/>
    </xf>
    <xf numFmtId="0" fontId="5" fillId="3" borderId="3" xfId="0" applyNumberFormat="1" applyFont="1" applyFill="1" applyBorder="1" applyAlignment="1">
      <alignment horizontal="center" vertical="center" wrapText="1" readingOrder="2"/>
    </xf>
    <xf numFmtId="0" fontId="5" fillId="3" borderId="4" xfId="0" applyNumberFormat="1" applyFont="1" applyFill="1" applyBorder="1" applyAlignment="1">
      <alignment horizontal="center" vertical="center" wrapText="1" readingOrder="2"/>
    </xf>
    <xf numFmtId="0" fontId="6" fillId="0" borderId="6" xfId="0" applyNumberFormat="1" applyFont="1" applyFill="1" applyBorder="1" applyAlignment="1">
      <alignment horizontal="center" vertical="center" wrapText="1" readingOrder="2"/>
    </xf>
    <xf numFmtId="0" fontId="2" fillId="0" borderId="0" xfId="0" applyNumberFormat="1" applyFont="1" applyFill="1" applyBorder="1" applyAlignment="1">
      <alignment horizontal="right" vertical="center" wrapText="1" readingOrder="2"/>
    </xf>
    <xf numFmtId="0" fontId="6" fillId="2" borderId="13" xfId="0" applyNumberFormat="1" applyFont="1" applyFill="1" applyBorder="1" applyAlignment="1">
      <alignment horizontal="center" vertical="center" wrapText="1" readingOrder="2"/>
    </xf>
    <xf numFmtId="0" fontId="6" fillId="2" borderId="15" xfId="0" applyNumberFormat="1" applyFont="1" applyFill="1" applyBorder="1" applyAlignment="1">
      <alignment vertical="center" wrapText="1" readingOrder="2"/>
    </xf>
    <xf numFmtId="0" fontId="6" fillId="4" borderId="15" xfId="0" applyNumberFormat="1" applyFont="1" applyFill="1" applyBorder="1" applyAlignment="1">
      <alignment vertical="center" wrapText="1" readingOrder="2"/>
    </xf>
    <xf numFmtId="0" fontId="6" fillId="2" borderId="19" xfId="0" applyNumberFormat="1" applyFont="1" applyFill="1" applyBorder="1" applyAlignment="1">
      <alignment horizontal="center" vertical="center" wrapText="1" readingOrder="2"/>
    </xf>
    <xf numFmtId="0" fontId="6" fillId="2" borderId="20" xfId="0" applyNumberFormat="1" applyFont="1" applyFill="1" applyBorder="1" applyAlignment="1">
      <alignment vertical="center" wrapText="1" readingOrder="2"/>
    </xf>
    <xf numFmtId="0" fontId="4" fillId="5" borderId="21" xfId="0" applyNumberFormat="1" applyFont="1" applyFill="1" applyBorder="1" applyAlignment="1">
      <alignment horizontal="center" vertical="center" wrapText="1" readingOrder="2"/>
    </xf>
    <xf numFmtId="0" fontId="4" fillId="5" borderId="22" xfId="0" applyNumberFormat="1" applyFont="1" applyFill="1" applyBorder="1" applyAlignment="1">
      <alignment horizontal="center" vertical="center" wrapText="1" readingOrder="2"/>
    </xf>
    <xf numFmtId="0" fontId="5" fillId="5" borderId="1" xfId="0" applyNumberFormat="1" applyFont="1" applyFill="1" applyBorder="1" applyAlignment="1">
      <alignment horizontal="center" vertical="center" wrapText="1" readingOrder="2"/>
    </xf>
    <xf numFmtId="0" fontId="1" fillId="0" borderId="0" xfId="0" applyFont="1" applyAlignment="1"/>
    <xf numFmtId="0" fontId="1" fillId="0" borderId="0" xfId="0" applyFont="1" applyFill="1" applyBorder="1"/>
    <xf numFmtId="0" fontId="1" fillId="0" borderId="0" xfId="0" applyFont="1" applyFill="1" applyBorder="1"/>
    <xf numFmtId="164" fontId="6" fillId="4" borderId="6" xfId="0" applyNumberFormat="1" applyFont="1" applyFill="1" applyBorder="1" applyAlignment="1">
      <alignment horizontal="center" vertical="center" wrapText="1" readingOrder="2"/>
    </xf>
    <xf numFmtId="164" fontId="6" fillId="0" borderId="6" xfId="0" applyNumberFormat="1" applyFont="1" applyFill="1" applyBorder="1" applyAlignment="1">
      <alignment horizontal="center" vertical="center" wrapText="1" readingOrder="2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/>
    <xf numFmtId="164" fontId="6" fillId="2" borderId="18" xfId="0" applyNumberFormat="1" applyFont="1" applyFill="1" applyBorder="1" applyAlignment="1">
      <alignment horizontal="center" vertical="center" wrapText="1" readingOrder="2"/>
    </xf>
    <xf numFmtId="0" fontId="5" fillId="5" borderId="8" xfId="0" applyNumberFormat="1" applyFont="1" applyFill="1" applyBorder="1" applyAlignment="1">
      <alignment horizontal="center" vertical="center" wrapText="1" readingOrder="2"/>
    </xf>
    <xf numFmtId="0" fontId="5" fillId="5" borderId="9" xfId="0" applyNumberFormat="1" applyFont="1" applyFill="1" applyBorder="1" applyAlignment="1">
      <alignment horizontal="center" vertical="top" wrapText="1" readingOrder="2"/>
    </xf>
    <xf numFmtId="0" fontId="5" fillId="5" borderId="9" xfId="0" applyNumberFormat="1" applyFont="1" applyFill="1" applyBorder="1" applyAlignment="1">
      <alignment horizontal="center" vertical="center" wrapText="1" readingOrder="2"/>
    </xf>
    <xf numFmtId="164" fontId="6" fillId="2" borderId="19" xfId="0" applyNumberFormat="1" applyFont="1" applyFill="1" applyBorder="1" applyAlignment="1">
      <alignment horizontal="center" vertical="center" wrapText="1" readingOrder="2"/>
    </xf>
    <xf numFmtId="164" fontId="6" fillId="4" borderId="13" xfId="0" applyNumberFormat="1" applyFont="1" applyFill="1" applyBorder="1" applyAlignment="1">
      <alignment horizontal="center" vertical="center" wrapText="1" readingOrder="2"/>
    </xf>
    <xf numFmtId="164" fontId="6" fillId="0" borderId="13" xfId="0" applyNumberFormat="1" applyFont="1" applyFill="1" applyBorder="1" applyAlignment="1">
      <alignment horizontal="center" vertical="center" wrapText="1" readingOrder="2"/>
    </xf>
    <xf numFmtId="0" fontId="6" fillId="0" borderId="15" xfId="0" applyNumberFormat="1" applyFont="1" applyFill="1" applyBorder="1" applyAlignment="1">
      <alignment vertical="center" wrapText="1" readingOrder="2"/>
    </xf>
    <xf numFmtId="164" fontId="6" fillId="2" borderId="17" xfId="0" applyNumberFormat="1" applyFont="1" applyFill="1" applyBorder="1" applyAlignment="1">
      <alignment horizontal="center" vertical="center" wrapText="1" readingOrder="2"/>
    </xf>
    <xf numFmtId="164" fontId="6" fillId="4" borderId="5" xfId="0" applyNumberFormat="1" applyFont="1" applyFill="1" applyBorder="1" applyAlignment="1">
      <alignment horizontal="center" vertical="center" wrapText="1" readingOrder="2"/>
    </xf>
    <xf numFmtId="164" fontId="6" fillId="0" borderId="5" xfId="0" applyNumberFormat="1" applyFont="1" applyFill="1" applyBorder="1" applyAlignment="1">
      <alignment horizontal="center" vertical="center" wrapText="1" readingOrder="2"/>
    </xf>
    <xf numFmtId="165" fontId="6" fillId="2" borderId="17" xfId="0" applyNumberFormat="1" applyFont="1" applyFill="1" applyBorder="1" applyAlignment="1">
      <alignment horizontal="center" vertical="center" wrapText="1" readingOrder="2"/>
    </xf>
    <xf numFmtId="0" fontId="5" fillId="5" borderId="14" xfId="0" applyNumberFormat="1" applyFont="1" applyFill="1" applyBorder="1" applyAlignment="1">
      <alignment horizontal="center" vertical="center" wrapText="1" readingOrder="2"/>
    </xf>
    <xf numFmtId="0" fontId="5" fillId="5" borderId="26" xfId="0" applyNumberFormat="1" applyFont="1" applyFill="1" applyBorder="1" applyAlignment="1">
      <alignment horizontal="center" vertical="center" wrapText="1" readingOrder="2"/>
    </xf>
    <xf numFmtId="164" fontId="6" fillId="4" borderId="28" xfId="0" applyNumberFormat="1" applyFont="1" applyFill="1" applyBorder="1" applyAlignment="1">
      <alignment horizontal="center" vertical="center" wrapText="1" readingOrder="2"/>
    </xf>
    <xf numFmtId="164" fontId="6" fillId="0" borderId="28" xfId="0" applyNumberFormat="1" applyFont="1" applyFill="1" applyBorder="1" applyAlignment="1">
      <alignment horizontal="center" vertical="center" wrapText="1" readingOrder="2"/>
    </xf>
    <xf numFmtId="0" fontId="5" fillId="5" borderId="10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0" fontId="5" fillId="5" borderId="14" xfId="0" applyNumberFormat="1" applyFont="1" applyFill="1" applyBorder="1" applyAlignment="1">
      <alignment horizontal="center" vertical="center" wrapText="1" readingOrder="2"/>
    </xf>
    <xf numFmtId="164" fontId="6" fillId="2" borderId="27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3" fontId="6" fillId="2" borderId="23" xfId="0" applyNumberFormat="1" applyFont="1" applyFill="1" applyBorder="1" applyAlignment="1">
      <alignment horizontal="center" vertical="center" wrapText="1" readingOrder="2"/>
    </xf>
    <xf numFmtId="3" fontId="6" fillId="4" borderId="28" xfId="0" applyNumberFormat="1" applyFont="1" applyFill="1" applyBorder="1" applyAlignment="1">
      <alignment horizontal="center" vertical="center" wrapText="1" readingOrder="2"/>
    </xf>
    <xf numFmtId="3" fontId="6" fillId="4" borderId="13" xfId="0" applyNumberFormat="1" applyFont="1" applyFill="1" applyBorder="1" applyAlignment="1">
      <alignment horizontal="center" vertical="center" wrapText="1" readingOrder="2"/>
    </xf>
    <xf numFmtId="3" fontId="6" fillId="2" borderId="19" xfId="0" applyNumberFormat="1" applyFont="1" applyFill="1" applyBorder="1" applyAlignment="1">
      <alignment horizontal="center" vertical="center" wrapText="1" readingOrder="2"/>
    </xf>
    <xf numFmtId="3" fontId="6" fillId="0" borderId="13" xfId="0" applyNumberFormat="1" applyFont="1" applyFill="1" applyBorder="1" applyAlignment="1">
      <alignment horizontal="center" vertical="center" wrapText="1" readingOrder="2"/>
    </xf>
    <xf numFmtId="165" fontId="6" fillId="4" borderId="5" xfId="0" applyNumberFormat="1" applyFont="1" applyFill="1" applyBorder="1" applyAlignment="1">
      <alignment horizontal="center" vertical="center" wrapText="1" readingOrder="2"/>
    </xf>
    <xf numFmtId="165" fontId="6" fillId="0" borderId="5" xfId="0" applyNumberFormat="1" applyFont="1" applyFill="1" applyBorder="1" applyAlignment="1">
      <alignment horizontal="center" vertical="center" wrapText="1" readingOrder="2"/>
    </xf>
    <xf numFmtId="3" fontId="6" fillId="4" borderId="7" xfId="0" applyNumberFormat="1" applyFont="1" applyFill="1" applyBorder="1" applyAlignment="1">
      <alignment horizontal="center" vertical="center" wrapText="1" readingOrder="2"/>
    </xf>
    <xf numFmtId="3" fontId="6" fillId="0" borderId="7" xfId="0" applyNumberFormat="1" applyFont="1" applyFill="1" applyBorder="1" applyAlignment="1">
      <alignment horizontal="center" vertical="center" wrapText="1" readingOrder="2"/>
    </xf>
    <xf numFmtId="0" fontId="6" fillId="0" borderId="0" xfId="0" applyNumberFormat="1" applyFont="1" applyFill="1" applyBorder="1" applyAlignment="1">
      <alignment vertical="top" wrapText="1" readingOrder="2"/>
    </xf>
    <xf numFmtId="164" fontId="1" fillId="0" borderId="0" xfId="0" applyNumberFormat="1" applyFont="1" applyFill="1" applyBorder="1" applyAlignment="1">
      <alignment horizontal="center" vertical="center"/>
    </xf>
    <xf numFmtId="0" fontId="0" fillId="0" borderId="0" xfId="0"/>
    <xf numFmtId="0" fontId="1" fillId="0" borderId="0" xfId="0" applyFont="1" applyFill="1" applyBorder="1"/>
    <xf numFmtId="0" fontId="5" fillId="5" borderId="9" xfId="0" applyNumberFormat="1" applyFont="1" applyFill="1" applyBorder="1" applyAlignment="1">
      <alignment horizontal="center" vertical="center" wrapText="1" readingOrder="2"/>
    </xf>
    <xf numFmtId="3" fontId="6" fillId="2" borderId="18" xfId="0" applyNumberFormat="1" applyFont="1" applyFill="1" applyBorder="1" applyAlignment="1">
      <alignment horizontal="center" vertical="center" wrapText="1" readingOrder="2"/>
    </xf>
    <xf numFmtId="3" fontId="6" fillId="4" borderId="6" xfId="0" applyNumberFormat="1" applyFont="1" applyFill="1" applyBorder="1" applyAlignment="1">
      <alignment horizontal="center" vertical="center" wrapText="1" readingOrder="2"/>
    </xf>
    <xf numFmtId="3" fontId="6" fillId="0" borderId="6" xfId="0" applyNumberFormat="1" applyFont="1" applyFill="1" applyBorder="1" applyAlignment="1">
      <alignment horizontal="center" vertical="center" wrapText="1" readingOrder="2"/>
    </xf>
    <xf numFmtId="3" fontId="1" fillId="0" borderId="0" xfId="0" applyNumberFormat="1" applyFont="1" applyFill="1" applyBorder="1"/>
    <xf numFmtId="165" fontId="6" fillId="0" borderId="0" xfId="0" applyNumberFormat="1" applyFont="1" applyFill="1" applyBorder="1" applyAlignment="1">
      <alignment horizontal="right" vertical="center" wrapText="1" readingOrder="2"/>
    </xf>
    <xf numFmtId="0" fontId="1" fillId="0" borderId="0" xfId="0" applyFont="1" applyFill="1" applyBorder="1"/>
    <xf numFmtId="0" fontId="6" fillId="2" borderId="34" xfId="0" applyNumberFormat="1" applyFont="1" applyFill="1" applyBorder="1" applyAlignment="1">
      <alignment horizontal="center" vertical="center" wrapText="1" readingOrder="2"/>
    </xf>
    <xf numFmtId="0" fontId="6" fillId="2" borderId="35" xfId="0" applyNumberFormat="1" applyFont="1" applyFill="1" applyBorder="1" applyAlignment="1">
      <alignment horizontal="center" vertical="center" wrapText="1" readingOrder="2"/>
    </xf>
    <xf numFmtId="0" fontId="6" fillId="2" borderId="36" xfId="0" applyNumberFormat="1" applyFont="1" applyFill="1" applyBorder="1" applyAlignment="1">
      <alignment horizontal="center" vertical="center" wrapText="1" readingOrder="2"/>
    </xf>
    <xf numFmtId="0" fontId="8" fillId="4" borderId="5" xfId="0" applyNumberFormat="1" applyFont="1" applyFill="1" applyBorder="1" applyAlignment="1">
      <alignment horizontal="center" vertical="center" wrapText="1" readingOrder="2"/>
    </xf>
    <xf numFmtId="0" fontId="8" fillId="4" borderId="6" xfId="0" applyNumberFormat="1" applyFont="1" applyFill="1" applyBorder="1" applyAlignment="1">
      <alignment horizontal="center" vertical="center" wrapText="1" readingOrder="2"/>
    </xf>
    <xf numFmtId="0" fontId="8" fillId="4" borderId="7" xfId="0" applyNumberFormat="1" applyFont="1" applyFill="1" applyBorder="1" applyAlignment="1">
      <alignment horizontal="center" vertical="center" wrapText="1" readingOrder="2"/>
    </xf>
    <xf numFmtId="0" fontId="4" fillId="5" borderId="37" xfId="0" applyNumberFormat="1" applyFont="1" applyFill="1" applyBorder="1" applyAlignment="1">
      <alignment horizontal="center" vertical="center" wrapText="1" readingOrder="2"/>
    </xf>
    <xf numFmtId="0" fontId="6" fillId="8" borderId="13" xfId="0" applyNumberFormat="1" applyFont="1" applyFill="1" applyBorder="1" applyAlignment="1">
      <alignment horizontal="center" vertical="center" wrapText="1" readingOrder="2"/>
    </xf>
    <xf numFmtId="0" fontId="6" fillId="8" borderId="15" xfId="0" applyNumberFormat="1" applyFont="1" applyFill="1" applyBorder="1" applyAlignment="1">
      <alignment vertical="center" wrapText="1" readingOrder="2"/>
    </xf>
    <xf numFmtId="0" fontId="6" fillId="7" borderId="19" xfId="0" applyNumberFormat="1" applyFont="1" applyFill="1" applyBorder="1" applyAlignment="1">
      <alignment horizontal="center" vertical="center" wrapText="1" readingOrder="2"/>
    </xf>
    <xf numFmtId="0" fontId="6" fillId="7" borderId="20" xfId="0" applyNumberFormat="1" applyFont="1" applyFill="1" applyBorder="1" applyAlignment="1">
      <alignment vertical="center" wrapText="1" readingOrder="2"/>
    </xf>
    <xf numFmtId="167" fontId="6" fillId="4" borderId="5" xfId="0" applyNumberFormat="1" applyFont="1" applyFill="1" applyBorder="1" applyAlignment="1">
      <alignment horizontal="center" vertical="center" wrapText="1" readingOrder="2"/>
    </xf>
    <xf numFmtId="167" fontId="6" fillId="0" borderId="5" xfId="0" applyNumberFormat="1" applyFont="1" applyFill="1" applyBorder="1" applyAlignment="1">
      <alignment horizontal="center" vertical="center" wrapText="1" readingOrder="2"/>
    </xf>
    <xf numFmtId="2" fontId="6" fillId="0" borderId="5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center"/>
    </xf>
    <xf numFmtId="165" fontId="6" fillId="2" borderId="18" xfId="0" applyNumberFormat="1" applyFont="1" applyFill="1" applyBorder="1" applyAlignment="1">
      <alignment horizontal="center" vertical="center" wrapText="1" readingOrder="1"/>
    </xf>
    <xf numFmtId="165" fontId="6" fillId="4" borderId="6" xfId="0" applyNumberFormat="1" applyFont="1" applyFill="1" applyBorder="1" applyAlignment="1">
      <alignment horizontal="center" vertical="center" wrapText="1" readingOrder="1"/>
    </xf>
    <xf numFmtId="165" fontId="6" fillId="0" borderId="6" xfId="0" applyNumberFormat="1" applyFont="1" applyFill="1" applyBorder="1" applyAlignment="1">
      <alignment horizontal="center" vertical="center" wrapText="1" readingOrder="1"/>
    </xf>
    <xf numFmtId="0" fontId="6" fillId="0" borderId="0" xfId="0" applyNumberFormat="1" applyFont="1" applyFill="1" applyBorder="1" applyAlignment="1">
      <alignment vertical="center" wrapText="1" readingOrder="2"/>
    </xf>
    <xf numFmtId="0" fontId="10" fillId="0" borderId="0" xfId="0" applyFont="1" applyFill="1" applyBorder="1"/>
    <xf numFmtId="4" fontId="6" fillId="0" borderId="28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0" fontId="5" fillId="5" borderId="14" xfId="0" applyNumberFormat="1" applyFont="1" applyFill="1" applyBorder="1" applyAlignment="1">
      <alignment horizontal="center" vertical="center" wrapText="1" readingOrder="2"/>
    </xf>
    <xf numFmtId="3" fontId="6" fillId="7" borderId="27" xfId="0" applyNumberFormat="1" applyFont="1" applyFill="1" applyBorder="1" applyAlignment="1">
      <alignment horizontal="center" vertical="center" wrapText="1" readingOrder="2"/>
    </xf>
    <xf numFmtId="3" fontId="6" fillId="7" borderId="18" xfId="0" applyNumberFormat="1" applyFont="1" applyFill="1" applyBorder="1" applyAlignment="1">
      <alignment horizontal="center" vertical="center" wrapText="1" readingOrder="2"/>
    </xf>
    <xf numFmtId="3" fontId="6" fillId="2" borderId="27" xfId="0" applyNumberFormat="1" applyFont="1" applyFill="1" applyBorder="1" applyAlignment="1">
      <alignment horizontal="center" vertical="center" wrapText="1" readingOrder="2"/>
    </xf>
    <xf numFmtId="3" fontId="6" fillId="8" borderId="28" xfId="0" applyNumberFormat="1" applyFont="1" applyFill="1" applyBorder="1" applyAlignment="1">
      <alignment horizontal="center" vertical="center" wrapText="1" readingOrder="2"/>
    </xf>
    <xf numFmtId="3" fontId="6" fillId="8" borderId="6" xfId="0" applyNumberFormat="1" applyFont="1" applyFill="1" applyBorder="1" applyAlignment="1">
      <alignment horizontal="center" vertical="center" wrapText="1" readingOrder="2"/>
    </xf>
    <xf numFmtId="3" fontId="6" fillId="2" borderId="28" xfId="0" applyNumberFormat="1" applyFont="1" applyFill="1" applyBorder="1" applyAlignment="1">
      <alignment horizontal="center" vertical="center" wrapText="1" readingOrder="2"/>
    </xf>
    <xf numFmtId="3" fontId="6" fillId="2" borderId="6" xfId="0" applyNumberFormat="1" applyFont="1" applyFill="1" applyBorder="1" applyAlignment="1">
      <alignment horizontal="center" vertical="center" wrapText="1" readingOrder="2"/>
    </xf>
    <xf numFmtId="3" fontId="6" fillId="9" borderId="27" xfId="0" applyNumberFormat="1" applyFont="1" applyFill="1" applyBorder="1" applyAlignment="1">
      <alignment horizontal="center" vertical="center" wrapText="1" readingOrder="2"/>
    </xf>
    <xf numFmtId="3" fontId="6" fillId="9" borderId="18" xfId="0" applyNumberFormat="1" applyFont="1" applyFill="1" applyBorder="1" applyAlignment="1">
      <alignment horizontal="center" vertical="center" wrapText="1" readingOrder="2"/>
    </xf>
    <xf numFmtId="0" fontId="6" fillId="9" borderId="19" xfId="0" applyNumberFormat="1" applyFont="1" applyFill="1" applyBorder="1" applyAlignment="1">
      <alignment horizontal="center" vertical="center" wrapText="1" readingOrder="2"/>
    </xf>
    <xf numFmtId="0" fontId="6" fillId="9" borderId="20" xfId="0" applyNumberFormat="1" applyFont="1" applyFill="1" applyBorder="1" applyAlignment="1">
      <alignment vertical="center" wrapText="1" readingOrder="2"/>
    </xf>
    <xf numFmtId="3" fontId="6" fillId="10" borderId="38" xfId="0" applyNumberFormat="1" applyFont="1" applyFill="1" applyBorder="1" applyAlignment="1">
      <alignment horizontal="center" vertical="center" wrapText="1" readingOrder="2"/>
    </xf>
    <xf numFmtId="3" fontId="6" fillId="10" borderId="39" xfId="0" applyNumberFormat="1" applyFont="1" applyFill="1" applyBorder="1" applyAlignment="1">
      <alignment horizontal="center" vertical="center" wrapText="1" readingOrder="2"/>
    </xf>
    <xf numFmtId="0" fontId="6" fillId="10" borderId="40" xfId="0" applyNumberFormat="1" applyFont="1" applyFill="1" applyBorder="1" applyAlignment="1">
      <alignment horizontal="center" vertical="center" wrapText="1" readingOrder="2"/>
    </xf>
    <xf numFmtId="0" fontId="6" fillId="10" borderId="41" xfId="0" applyNumberFormat="1" applyFont="1" applyFill="1" applyBorder="1" applyAlignment="1">
      <alignment vertical="center" wrapText="1" readingOrder="2"/>
    </xf>
    <xf numFmtId="3" fontId="6" fillId="9" borderId="26" xfId="0" applyNumberFormat="1" applyFont="1" applyFill="1" applyBorder="1" applyAlignment="1">
      <alignment horizontal="center" vertical="center" wrapText="1" readingOrder="2"/>
    </xf>
    <xf numFmtId="3" fontId="6" fillId="9" borderId="9" xfId="0" applyNumberFormat="1" applyFont="1" applyFill="1" applyBorder="1" applyAlignment="1">
      <alignment horizontal="center" vertical="center" wrapText="1" readingOrder="2"/>
    </xf>
    <xf numFmtId="0" fontId="6" fillId="9" borderId="14" xfId="0" applyNumberFormat="1" applyFont="1" applyFill="1" applyBorder="1" applyAlignment="1">
      <alignment horizontal="center" vertical="center" wrapText="1" readingOrder="2"/>
    </xf>
    <xf numFmtId="0" fontId="6" fillId="9" borderId="16" xfId="0" applyNumberFormat="1" applyFont="1" applyFill="1" applyBorder="1" applyAlignment="1">
      <alignment vertical="center" wrapText="1" readingOrder="2"/>
    </xf>
    <xf numFmtId="2" fontId="6" fillId="4" borderId="5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0" fontId="6" fillId="4" borderId="15" xfId="0" applyNumberFormat="1" applyFont="1" applyFill="1" applyBorder="1" applyAlignment="1">
      <alignment horizontal="right" vertical="center" wrapText="1" readingOrder="2"/>
    </xf>
    <xf numFmtId="0" fontId="5" fillId="5" borderId="45" xfId="0" applyNumberFormat="1" applyFont="1" applyFill="1" applyBorder="1" applyAlignment="1">
      <alignment horizontal="center" vertical="center" readingOrder="2"/>
    </xf>
    <xf numFmtId="0" fontId="1" fillId="0" borderId="0" xfId="0" applyFont="1" applyFill="1" applyBorder="1" applyAlignment="1">
      <alignment wrapText="1" readingOrder="2"/>
    </xf>
    <xf numFmtId="164" fontId="6" fillId="0" borderId="5" xfId="0" applyNumberFormat="1" applyFont="1" applyFill="1" applyBorder="1" applyAlignment="1">
      <alignment horizontal="center" vertical="center" wrapText="1" readingOrder="1"/>
    </xf>
    <xf numFmtId="164" fontId="6" fillId="4" borderId="5" xfId="0" applyNumberFormat="1" applyFont="1" applyFill="1" applyBorder="1" applyAlignment="1">
      <alignment horizontal="center" vertical="center" wrapText="1" readingOrder="1"/>
    </xf>
    <xf numFmtId="164" fontId="6" fillId="2" borderId="18" xfId="0" applyNumberFormat="1" applyFont="1" applyFill="1" applyBorder="1" applyAlignment="1">
      <alignment horizontal="center" vertical="center" wrapText="1" readingOrder="1"/>
    </xf>
    <xf numFmtId="164" fontId="6" fillId="4" borderId="6" xfId="0" applyNumberFormat="1" applyFont="1" applyFill="1" applyBorder="1" applyAlignment="1">
      <alignment horizontal="center" vertical="center" wrapText="1" readingOrder="1"/>
    </xf>
    <xf numFmtId="164" fontId="6" fillId="0" borderId="6" xfId="0" applyNumberFormat="1" applyFont="1" applyFill="1" applyBorder="1" applyAlignment="1">
      <alignment horizontal="center" vertical="center" wrapText="1" readingOrder="1"/>
    </xf>
    <xf numFmtId="1" fontId="6" fillId="0" borderId="0" xfId="0" applyNumberFormat="1" applyFont="1" applyFill="1" applyBorder="1" applyAlignment="1">
      <alignment horizontal="right" vertical="center" wrapText="1" readingOrder="2"/>
    </xf>
    <xf numFmtId="164" fontId="6" fillId="4" borderId="28" xfId="0" applyNumberFormat="1" applyFont="1" applyFill="1" applyBorder="1" applyAlignment="1">
      <alignment horizontal="center" vertical="center" wrapText="1" readingOrder="1"/>
    </xf>
    <xf numFmtId="164" fontId="6" fillId="0" borderId="28" xfId="0" applyNumberFormat="1" applyFont="1" applyFill="1" applyBorder="1" applyAlignment="1">
      <alignment horizontal="center" vertical="center" wrapText="1" readingOrder="1"/>
    </xf>
    <xf numFmtId="0" fontId="6" fillId="0" borderId="15" xfId="0" applyNumberFormat="1" applyFont="1" applyFill="1" applyBorder="1" applyAlignment="1">
      <alignment horizontal="right" vertical="center" wrapText="1" readingOrder="2"/>
    </xf>
    <xf numFmtId="0" fontId="1" fillId="0" borderId="0" xfId="0" applyFont="1" applyFill="1" applyBorder="1"/>
    <xf numFmtId="0" fontId="1" fillId="0" borderId="0" xfId="0" applyFont="1" applyFill="1" applyBorder="1"/>
    <xf numFmtId="0" fontId="6" fillId="11" borderId="5" xfId="0" applyNumberFormat="1" applyFont="1" applyFill="1" applyBorder="1" applyAlignment="1">
      <alignment horizontal="center" vertical="center" wrapText="1" readingOrder="2"/>
    </xf>
    <xf numFmtId="0" fontId="6" fillId="11" borderId="6" xfId="0" applyNumberFormat="1" applyFont="1" applyFill="1" applyBorder="1" applyAlignment="1">
      <alignment horizontal="center" vertical="center" wrapText="1" readingOrder="2"/>
    </xf>
    <xf numFmtId="0" fontId="6" fillId="11" borderId="7" xfId="0" applyNumberFormat="1" applyFont="1" applyFill="1" applyBorder="1" applyAlignment="1">
      <alignment horizontal="center" vertical="center" wrapText="1" readingOrder="2"/>
    </xf>
    <xf numFmtId="3" fontId="6" fillId="0" borderId="28" xfId="0" applyNumberFormat="1" applyFont="1" applyFill="1" applyBorder="1" applyAlignment="1">
      <alignment horizontal="center" vertical="center" wrapText="1" readingOrder="2"/>
    </xf>
    <xf numFmtId="164" fontId="6" fillId="2" borderId="17" xfId="0" applyNumberFormat="1" applyFont="1" applyFill="1" applyBorder="1" applyAlignment="1">
      <alignment horizontal="center" vertical="center" wrapText="1" readingOrder="1"/>
    </xf>
    <xf numFmtId="164" fontId="6" fillId="0" borderId="13" xfId="0" applyNumberFormat="1" applyFont="1" applyBorder="1" applyAlignment="1">
      <alignment horizontal="center" vertical="center" wrapText="1" readingOrder="1"/>
    </xf>
    <xf numFmtId="164" fontId="6" fillId="0" borderId="7" xfId="0" applyNumberFormat="1" applyFont="1" applyBorder="1" applyAlignment="1">
      <alignment horizontal="center" vertical="center" wrapText="1" readingOrder="1"/>
    </xf>
    <xf numFmtId="164" fontId="6" fillId="2" borderId="27" xfId="0" applyNumberFormat="1" applyFont="1" applyFill="1" applyBorder="1" applyAlignment="1">
      <alignment horizontal="center" vertical="center" wrapText="1" readingOrder="1"/>
    </xf>
    <xf numFmtId="164" fontId="6" fillId="2" borderId="19" xfId="0" applyNumberFormat="1" applyFont="1" applyFill="1" applyBorder="1" applyAlignment="1">
      <alignment horizontal="center" vertical="center" wrapText="1" readingOrder="1"/>
    </xf>
    <xf numFmtId="164" fontId="6" fillId="2" borderId="23" xfId="0" applyNumberFormat="1" applyFont="1" applyFill="1" applyBorder="1" applyAlignment="1">
      <alignment horizontal="center" vertical="center" wrapText="1" readingOrder="1"/>
    </xf>
    <xf numFmtId="164" fontId="6" fillId="4" borderId="13" xfId="0" applyNumberFormat="1" applyFont="1" applyFill="1" applyBorder="1" applyAlignment="1">
      <alignment horizontal="center" vertical="center" wrapText="1" readingOrder="1"/>
    </xf>
    <xf numFmtId="164" fontId="6" fillId="4" borderId="7" xfId="0" applyNumberFormat="1" applyFont="1" applyFill="1" applyBorder="1" applyAlignment="1">
      <alignment horizontal="center" vertical="center" wrapText="1" readingOrder="1"/>
    </xf>
    <xf numFmtId="164" fontId="6" fillId="4" borderId="32" xfId="0" applyNumberFormat="1" applyFont="1" applyFill="1" applyBorder="1" applyAlignment="1">
      <alignment horizontal="center" vertical="center" wrapText="1" readingOrder="1"/>
    </xf>
    <xf numFmtId="164" fontId="6" fillId="6" borderId="13" xfId="0" applyNumberFormat="1" applyFont="1" applyFill="1" applyBorder="1" applyAlignment="1">
      <alignment horizontal="center" vertical="center" wrapText="1" readingOrder="1"/>
    </xf>
    <xf numFmtId="4" fontId="6" fillId="4" borderId="7" xfId="0" applyNumberFormat="1" applyFont="1" applyFill="1" applyBorder="1" applyAlignment="1">
      <alignment horizontal="center" vertical="center" wrapText="1" readingOrder="1"/>
    </xf>
    <xf numFmtId="4" fontId="6" fillId="0" borderId="7" xfId="0" applyNumberFormat="1" applyFont="1" applyBorder="1" applyAlignment="1">
      <alignment horizontal="center" vertical="center" wrapText="1" readingOrder="1"/>
    </xf>
    <xf numFmtId="0" fontId="1" fillId="0" borderId="0" xfId="0" applyFont="1" applyFill="1" applyBorder="1"/>
    <xf numFmtId="0" fontId="5" fillId="5" borderId="14" xfId="0" applyNumberFormat="1" applyFont="1" applyFill="1" applyBorder="1" applyAlignment="1">
      <alignment horizontal="center" vertical="center" wrapText="1" readingOrder="2"/>
    </xf>
    <xf numFmtId="164" fontId="6" fillId="0" borderId="13" xfId="0" applyNumberFormat="1" applyFont="1" applyFill="1" applyBorder="1" applyAlignment="1">
      <alignment horizontal="center" vertical="center" wrapText="1" readingOrder="1"/>
    </xf>
    <xf numFmtId="164" fontId="6" fillId="0" borderId="7" xfId="0" applyNumberFormat="1" applyFont="1" applyFill="1" applyBorder="1" applyAlignment="1">
      <alignment horizontal="center" vertical="center" wrapText="1" readingOrder="1"/>
    </xf>
    <xf numFmtId="164" fontId="8" fillId="11" borderId="6" xfId="0" applyNumberFormat="1" applyFont="1" applyFill="1" applyBorder="1" applyAlignment="1">
      <alignment horizontal="center" vertical="center" wrapText="1" readingOrder="1"/>
    </xf>
    <xf numFmtId="4" fontId="6" fillId="4" borderId="6" xfId="0" applyNumberFormat="1" applyFont="1" applyFill="1" applyBorder="1" applyAlignment="1">
      <alignment horizontal="center" vertical="center" wrapText="1" readingOrder="1"/>
    </xf>
    <xf numFmtId="4" fontId="6" fillId="0" borderId="6" xfId="0" applyNumberFormat="1" applyFont="1" applyFill="1" applyBorder="1" applyAlignment="1">
      <alignment horizontal="center" vertical="center" wrapText="1" readingOrder="1"/>
    </xf>
    <xf numFmtId="165" fontId="6" fillId="2" borderId="17" xfId="0" applyNumberFormat="1" applyFont="1" applyFill="1" applyBorder="1" applyAlignment="1">
      <alignment horizontal="center" vertical="center" wrapText="1"/>
    </xf>
    <xf numFmtId="164" fontId="6" fillId="2" borderId="18" xfId="0" applyNumberFormat="1" applyFont="1" applyFill="1" applyBorder="1" applyAlignment="1">
      <alignment horizontal="center" vertical="center" wrapText="1"/>
    </xf>
    <xf numFmtId="164" fontId="6" fillId="4" borderId="5" xfId="0" applyNumberFormat="1" applyFont="1" applyFill="1" applyBorder="1" applyAlignment="1">
      <alignment horizontal="center" vertical="center" wrapText="1"/>
    </xf>
    <xf numFmtId="164" fontId="6" fillId="4" borderId="6" xfId="0" applyNumberFormat="1" applyFont="1" applyFill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164" fontId="6" fillId="0" borderId="6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6" fillId="2" borderId="47" xfId="0" applyNumberFormat="1" applyFont="1" applyFill="1" applyBorder="1" applyAlignment="1">
      <alignment horizontal="center" vertical="center" wrapText="1" readingOrder="2"/>
    </xf>
    <xf numFmtId="0" fontId="6" fillId="2" borderId="48" xfId="0" applyNumberFormat="1" applyFont="1" applyFill="1" applyBorder="1" applyAlignment="1">
      <alignment horizontal="center" vertical="center" wrapText="1" readingOrder="2"/>
    </xf>
    <xf numFmtId="0" fontId="6" fillId="2" borderId="49" xfId="0" applyNumberFormat="1" applyFont="1" applyFill="1" applyBorder="1" applyAlignment="1">
      <alignment horizontal="center" vertical="center" wrapText="1" readingOrder="2"/>
    </xf>
    <xf numFmtId="0" fontId="6" fillId="4" borderId="50" xfId="0" applyNumberFormat="1" applyFont="1" applyFill="1" applyBorder="1" applyAlignment="1">
      <alignment horizontal="center" vertical="center" wrapText="1" readingOrder="2"/>
    </xf>
    <xf numFmtId="0" fontId="6" fillId="4" borderId="51" xfId="0" applyNumberFormat="1" applyFont="1" applyFill="1" applyBorder="1" applyAlignment="1">
      <alignment horizontal="center" vertical="center" wrapText="1" readingOrder="2"/>
    </xf>
    <xf numFmtId="0" fontId="6" fillId="4" borderId="52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164" fontId="8" fillId="0" borderId="6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 readingOrder="2"/>
    </xf>
    <xf numFmtId="0" fontId="1" fillId="0" borderId="0" xfId="0" applyFont="1" applyFill="1" applyBorder="1" applyAlignment="1">
      <alignment vertical="center" readingOrder="2"/>
    </xf>
    <xf numFmtId="0" fontId="1" fillId="0" borderId="54" xfId="0" applyFont="1" applyFill="1" applyBorder="1"/>
    <xf numFmtId="164" fontId="6" fillId="2" borderId="20" xfId="0" applyNumberFormat="1" applyFont="1" applyFill="1" applyBorder="1" applyAlignment="1">
      <alignment horizontal="center" vertical="center" wrapText="1" readingOrder="1"/>
    </xf>
    <xf numFmtId="164" fontId="6" fillId="4" borderId="15" xfId="0" applyNumberFormat="1" applyFont="1" applyFill="1" applyBorder="1" applyAlignment="1">
      <alignment horizontal="center" vertical="center" wrapText="1" readingOrder="1"/>
    </xf>
    <xf numFmtId="164" fontId="6" fillId="0" borderId="15" xfId="0" applyNumberFormat="1" applyFont="1" applyFill="1" applyBorder="1" applyAlignment="1">
      <alignment horizontal="center" vertical="center" wrapText="1" readingOrder="1"/>
    </xf>
    <xf numFmtId="164" fontId="6" fillId="2" borderId="2" xfId="0" applyNumberFormat="1" applyFont="1" applyFill="1" applyBorder="1" applyAlignment="1">
      <alignment horizontal="center" vertical="center" wrapText="1" readingOrder="1"/>
    </xf>
    <xf numFmtId="164" fontId="8" fillId="0" borderId="13" xfId="0" applyNumberFormat="1" applyFont="1" applyFill="1" applyBorder="1" applyAlignment="1">
      <alignment horizontal="center" vertical="center" wrapText="1" readingOrder="1"/>
    </xf>
    <xf numFmtId="164" fontId="8" fillId="0" borderId="7" xfId="0" applyNumberFormat="1" applyFont="1" applyFill="1" applyBorder="1" applyAlignment="1">
      <alignment horizontal="center" vertical="center" wrapText="1" readingOrder="1"/>
    </xf>
    <xf numFmtId="0" fontId="4" fillId="5" borderId="57" xfId="0" applyNumberFormat="1" applyFont="1" applyFill="1" applyBorder="1" applyAlignment="1">
      <alignment horizontal="center" vertical="center" wrapText="1" readingOrder="2"/>
    </xf>
    <xf numFmtId="3" fontId="6" fillId="9" borderId="58" xfId="0" applyNumberFormat="1" applyFont="1" applyFill="1" applyBorder="1" applyAlignment="1">
      <alignment horizontal="center" vertical="center" wrapText="1" readingOrder="2"/>
    </xf>
    <xf numFmtId="3" fontId="6" fillId="7" borderId="58" xfId="0" applyNumberFormat="1" applyFont="1" applyFill="1" applyBorder="1" applyAlignment="1">
      <alignment horizontal="center" vertical="center" wrapText="1" readingOrder="2"/>
    </xf>
    <xf numFmtId="3" fontId="6" fillId="2" borderId="58" xfId="0" applyNumberFormat="1" applyFont="1" applyFill="1" applyBorder="1" applyAlignment="1">
      <alignment horizontal="center" vertical="center" wrapText="1" readingOrder="2"/>
    </xf>
    <xf numFmtId="3" fontId="6" fillId="8" borderId="59" xfId="0" applyNumberFormat="1" applyFont="1" applyFill="1" applyBorder="1" applyAlignment="1">
      <alignment horizontal="center" vertical="center" wrapText="1" readingOrder="2"/>
    </xf>
    <xf numFmtId="3" fontId="6" fillId="2" borderId="59" xfId="0" applyNumberFormat="1" applyFont="1" applyFill="1" applyBorder="1" applyAlignment="1">
      <alignment horizontal="center" vertical="center" wrapText="1" readingOrder="2"/>
    </xf>
    <xf numFmtId="3" fontId="6" fillId="10" borderId="60" xfId="0" applyNumberFormat="1" applyFont="1" applyFill="1" applyBorder="1" applyAlignment="1">
      <alignment horizontal="center" vertical="center" wrapText="1" readingOrder="2"/>
    </xf>
    <xf numFmtId="3" fontId="6" fillId="9" borderId="61" xfId="0" applyNumberFormat="1" applyFont="1" applyFill="1" applyBorder="1" applyAlignment="1">
      <alignment horizontal="center" vertical="center" wrapText="1" readingOrder="2"/>
    </xf>
    <xf numFmtId="4" fontId="6" fillId="0" borderId="5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1" fillId="0" borderId="0" xfId="0" applyFont="1" applyFill="1" applyBorder="1"/>
    <xf numFmtId="0" fontId="4" fillId="5" borderId="62" xfId="0" applyNumberFormat="1" applyFont="1" applyFill="1" applyBorder="1" applyAlignment="1">
      <alignment horizontal="center" vertical="center" wrapText="1" readingOrder="2"/>
    </xf>
    <xf numFmtId="3" fontId="6" fillId="9" borderId="63" xfId="0" applyNumberFormat="1" applyFont="1" applyFill="1" applyBorder="1" applyAlignment="1">
      <alignment horizontal="center" vertical="center" wrapText="1" readingOrder="2"/>
    </xf>
    <xf numFmtId="3" fontId="6" fillId="7" borderId="63" xfId="0" applyNumberFormat="1" applyFont="1" applyFill="1" applyBorder="1" applyAlignment="1">
      <alignment horizontal="center" vertical="center" wrapText="1" readingOrder="2"/>
    </xf>
    <xf numFmtId="3" fontId="6" fillId="2" borderId="63" xfId="0" applyNumberFormat="1" applyFont="1" applyFill="1" applyBorder="1" applyAlignment="1">
      <alignment horizontal="center" vertical="center" wrapText="1" readingOrder="2"/>
    </xf>
    <xf numFmtId="3" fontId="6" fillId="8" borderId="64" xfId="0" applyNumberFormat="1" applyFont="1" applyFill="1" applyBorder="1" applyAlignment="1">
      <alignment horizontal="center" vertical="center" wrapText="1" readingOrder="2"/>
    </xf>
    <xf numFmtId="3" fontId="6" fillId="2" borderId="64" xfId="0" applyNumberFormat="1" applyFont="1" applyFill="1" applyBorder="1" applyAlignment="1">
      <alignment horizontal="center" vertical="center" wrapText="1" readingOrder="2"/>
    </xf>
    <xf numFmtId="3" fontId="6" fillId="10" borderId="65" xfId="0" applyNumberFormat="1" applyFont="1" applyFill="1" applyBorder="1" applyAlignment="1">
      <alignment horizontal="center" vertical="center" wrapText="1" readingOrder="2"/>
    </xf>
    <xf numFmtId="3" fontId="6" fillId="9" borderId="66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 applyAlignment="1">
      <alignment horizontal="right" vertical="center"/>
    </xf>
    <xf numFmtId="4" fontId="6" fillId="4" borderId="28" xfId="0" applyNumberFormat="1" applyFont="1" applyFill="1" applyBorder="1" applyAlignment="1">
      <alignment horizontal="center" vertical="center" wrapText="1" readingOrder="2"/>
    </xf>
    <xf numFmtId="0" fontId="1" fillId="0" borderId="0" xfId="0" applyFont="1" applyFill="1" applyBorder="1"/>
    <xf numFmtId="0" fontId="5" fillId="5" borderId="9" xfId="0" applyNumberFormat="1" applyFont="1" applyFill="1" applyBorder="1" applyAlignment="1">
      <alignment horizontal="center" vertical="center" wrapText="1" readingOrder="2"/>
    </xf>
    <xf numFmtId="0" fontId="5" fillId="5" borderId="14" xfId="0" applyNumberFormat="1" applyFont="1" applyFill="1" applyBorder="1" applyAlignment="1">
      <alignment horizontal="center" vertical="center" wrapText="1" readingOrder="2"/>
    </xf>
    <xf numFmtId="4" fontId="6" fillId="4" borderId="5" xfId="0" applyNumberFormat="1" applyFont="1" applyFill="1" applyBorder="1" applyAlignment="1">
      <alignment horizontal="center" vertical="center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4" fontId="6" fillId="4" borderId="28" xfId="0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1" fillId="0" borderId="0" xfId="0" applyFont="1" applyFill="1" applyBorder="1"/>
    <xf numFmtId="0" fontId="6" fillId="0" borderId="20" xfId="0" applyNumberFormat="1" applyFont="1" applyFill="1" applyBorder="1" applyAlignment="1">
      <alignment vertical="center" wrapText="1" readingOrder="2"/>
    </xf>
    <xf numFmtId="0" fontId="12" fillId="0" borderId="0" xfId="0" applyFont="1"/>
    <xf numFmtId="0" fontId="13" fillId="0" borderId="0" xfId="0" applyFont="1" applyFill="1" applyBorder="1"/>
    <xf numFmtId="3" fontId="13" fillId="0" borderId="0" xfId="0" applyNumberFormat="1" applyFont="1" applyFill="1" applyBorder="1"/>
    <xf numFmtId="0" fontId="13" fillId="0" borderId="67" xfId="0" applyFont="1" applyFill="1" applyBorder="1"/>
    <xf numFmtId="3" fontId="13" fillId="0" borderId="44" xfId="0" applyNumberFormat="1" applyFont="1" applyFill="1" applyBorder="1"/>
    <xf numFmtId="0" fontId="13" fillId="0" borderId="44" xfId="0" applyFont="1" applyFill="1" applyBorder="1"/>
    <xf numFmtId="0" fontId="13" fillId="0" borderId="53" xfId="0" applyFont="1" applyFill="1" applyBorder="1"/>
    <xf numFmtId="3" fontId="13" fillId="0" borderId="53" xfId="0" applyNumberFormat="1" applyFont="1" applyFill="1" applyBorder="1"/>
    <xf numFmtId="164" fontId="6" fillId="0" borderId="0" xfId="0" applyNumberFormat="1" applyFont="1" applyFill="1" applyBorder="1" applyAlignment="1">
      <alignment horizontal="center" vertical="center" wrapText="1" readingOrder="2"/>
    </xf>
    <xf numFmtId="0" fontId="13" fillId="0" borderId="0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 wrapText="1" readingOrder="2"/>
    </xf>
    <xf numFmtId="0" fontId="14" fillId="0" borderId="0" xfId="0" applyNumberFormat="1" applyFont="1" applyFill="1" applyBorder="1" applyAlignment="1">
      <alignment vertical="center" wrapText="1" readingOrder="2"/>
    </xf>
    <xf numFmtId="0" fontId="13" fillId="0" borderId="0" xfId="0" applyFont="1" applyFill="1" applyBorder="1" applyAlignment="1">
      <alignment horizontal="right" vertical="center"/>
    </xf>
    <xf numFmtId="0" fontId="14" fillId="0" borderId="0" xfId="0" applyNumberFormat="1" applyFont="1" applyFill="1" applyBorder="1" applyAlignment="1">
      <alignment horizontal="right" vertical="center" wrapText="1" readingOrder="2"/>
    </xf>
    <xf numFmtId="3" fontId="14" fillId="0" borderId="0" xfId="0" applyNumberFormat="1" applyFont="1" applyFill="1" applyBorder="1" applyAlignment="1">
      <alignment vertical="center" wrapText="1" readingOrder="2"/>
    </xf>
    <xf numFmtId="168" fontId="6" fillId="4" borderId="5" xfId="0" applyNumberFormat="1" applyFont="1" applyFill="1" applyBorder="1" applyAlignment="1">
      <alignment horizontal="center" vertical="center" wrapText="1" readingOrder="2"/>
    </xf>
    <xf numFmtId="166" fontId="6" fillId="0" borderId="5" xfId="0" applyNumberFormat="1" applyFont="1" applyFill="1" applyBorder="1" applyAlignment="1">
      <alignment horizontal="center" vertical="center" wrapText="1" readingOrder="2"/>
    </xf>
    <xf numFmtId="0" fontId="13" fillId="6" borderId="0" xfId="0" applyFont="1" applyFill="1" applyBorder="1" applyAlignment="1">
      <alignment horizontal="center" vertical="center"/>
    </xf>
    <xf numFmtId="164" fontId="13" fillId="6" borderId="0" xfId="0" applyNumberFormat="1" applyFont="1" applyFill="1" applyBorder="1" applyAlignment="1">
      <alignment horizontal="center" vertical="center"/>
    </xf>
    <xf numFmtId="164" fontId="13" fillId="6" borderId="0" xfId="0" applyNumberFormat="1" applyFont="1" applyFill="1" applyBorder="1"/>
    <xf numFmtId="0" fontId="13" fillId="6" borderId="0" xfId="0" applyFont="1" applyFill="1" applyBorder="1"/>
    <xf numFmtId="0" fontId="13" fillId="6" borderId="0" xfId="0" applyFont="1" applyFill="1" applyBorder="1" applyAlignment="1">
      <alignment wrapText="1"/>
    </xf>
    <xf numFmtId="0" fontId="13" fillId="0" borderId="0" xfId="0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right" vertical="center" wrapText="1" readingOrder="2"/>
    </xf>
    <xf numFmtId="0" fontId="1" fillId="0" borderId="0" xfId="0" applyFont="1" applyFill="1" applyBorder="1" applyAlignment="1">
      <alignment horizontal="right" vertical="center" wrapText="1" readingOrder="2"/>
    </xf>
    <xf numFmtId="0" fontId="1" fillId="0" borderId="0" xfId="0" applyFont="1" applyFill="1" applyBorder="1" applyAlignment="1">
      <alignment horizontal="right" vertical="center"/>
    </xf>
    <xf numFmtId="0" fontId="1" fillId="0" borderId="12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 readingOrder="2"/>
    </xf>
    <xf numFmtId="0" fontId="3" fillId="0" borderId="0" xfId="0" applyFont="1" applyAlignment="1">
      <alignment horizontal="right" vertical="center" wrapText="1" readingOrder="2"/>
    </xf>
    <xf numFmtId="0" fontId="1" fillId="0" borderId="0" xfId="0" applyFont="1" applyFill="1" applyBorder="1"/>
    <xf numFmtId="0" fontId="11" fillId="0" borderId="0" xfId="0" applyFont="1" applyFill="1" applyBorder="1" applyAlignment="1">
      <alignment horizontal="right" vertical="center"/>
    </xf>
    <xf numFmtId="0" fontId="5" fillId="5" borderId="25" xfId="0" applyNumberFormat="1" applyFont="1" applyFill="1" applyBorder="1" applyAlignment="1">
      <alignment horizontal="center" vertical="center" wrapText="1" readingOrder="2"/>
    </xf>
    <xf numFmtId="0" fontId="5" fillId="5" borderId="16" xfId="0" applyNumberFormat="1" applyFont="1" applyFill="1" applyBorder="1" applyAlignment="1">
      <alignment horizontal="center" vertical="center" wrapText="1" readingOrder="2"/>
    </xf>
    <xf numFmtId="0" fontId="5" fillId="5" borderId="2" xfId="0" applyNumberFormat="1" applyFont="1" applyFill="1" applyBorder="1" applyAlignment="1">
      <alignment horizontal="center" vertical="center" wrapText="1" readingOrder="2"/>
    </xf>
    <xf numFmtId="0" fontId="5" fillId="5" borderId="3" xfId="0" applyNumberFormat="1" applyFont="1" applyFill="1" applyBorder="1" applyAlignment="1">
      <alignment horizontal="center" vertical="center" wrapText="1" readingOrder="2"/>
    </xf>
    <xf numFmtId="0" fontId="5" fillId="5" borderId="9" xfId="0" applyNumberFormat="1" applyFont="1" applyFill="1" applyBorder="1" applyAlignment="1">
      <alignment horizontal="center" vertical="center" wrapText="1" readingOrder="2"/>
    </xf>
    <xf numFmtId="0" fontId="5" fillId="5" borderId="24" xfId="0" applyNumberFormat="1" applyFont="1" applyFill="1" applyBorder="1" applyAlignment="1">
      <alignment horizontal="center" vertical="center" wrapText="1" readingOrder="2"/>
    </xf>
    <xf numFmtId="0" fontId="5" fillId="5" borderId="14" xfId="0" applyNumberFormat="1" applyFont="1" applyFill="1" applyBorder="1" applyAlignment="1">
      <alignment horizontal="center" vertical="center" wrapText="1" readingOrder="2"/>
    </xf>
    <xf numFmtId="0" fontId="5" fillId="5" borderId="42" xfId="0" applyNumberFormat="1" applyFont="1" applyFill="1" applyBorder="1" applyAlignment="1">
      <alignment horizontal="center" vertical="center" wrapText="1" readingOrder="2"/>
    </xf>
    <xf numFmtId="0" fontId="5" fillId="5" borderId="43" xfId="0" applyNumberFormat="1" applyFont="1" applyFill="1" applyBorder="1" applyAlignment="1">
      <alignment horizontal="center" vertical="center" wrapText="1" readingOrder="2"/>
    </xf>
    <xf numFmtId="0" fontId="5" fillId="5" borderId="42" xfId="0" applyNumberFormat="1" applyFont="1" applyFill="1" applyBorder="1" applyAlignment="1">
      <alignment horizontal="center" vertical="center" readingOrder="2"/>
    </xf>
    <xf numFmtId="0" fontId="5" fillId="5" borderId="43" xfId="0" applyNumberFormat="1" applyFont="1" applyFill="1" applyBorder="1" applyAlignment="1">
      <alignment horizontal="center" vertical="center" readingOrder="2"/>
    </xf>
    <xf numFmtId="0" fontId="1" fillId="0" borderId="11" xfId="0" applyFont="1" applyFill="1" applyBorder="1" applyAlignment="1">
      <alignment horizontal="right" vertical="center" readingOrder="2"/>
    </xf>
    <xf numFmtId="0" fontId="5" fillId="5" borderId="31" xfId="0" applyNumberFormat="1" applyFont="1" applyFill="1" applyBorder="1" applyAlignment="1">
      <alignment horizontal="center" vertical="center" readingOrder="2"/>
    </xf>
    <xf numFmtId="0" fontId="5" fillId="5" borderId="46" xfId="0" applyNumberFormat="1" applyFont="1" applyFill="1" applyBorder="1" applyAlignment="1">
      <alignment horizontal="center" vertical="center" readingOrder="2"/>
    </xf>
    <xf numFmtId="0" fontId="5" fillId="5" borderId="31" xfId="0" applyNumberFormat="1" applyFont="1" applyFill="1" applyBorder="1" applyAlignment="1">
      <alignment horizontal="center" vertical="center" wrapText="1" readingOrder="2"/>
    </xf>
    <xf numFmtId="0" fontId="5" fillId="5" borderId="29" xfId="0" applyNumberFormat="1" applyFont="1" applyFill="1" applyBorder="1" applyAlignment="1">
      <alignment horizontal="center" vertical="center" wrapText="1" readingOrder="2"/>
    </xf>
    <xf numFmtId="0" fontId="5" fillId="5" borderId="30" xfId="0" applyNumberFormat="1" applyFont="1" applyFill="1" applyBorder="1" applyAlignment="1">
      <alignment horizontal="center" vertical="center" wrapText="1" readingOrder="2"/>
    </xf>
    <xf numFmtId="0" fontId="5" fillId="5" borderId="33" xfId="0" applyNumberFormat="1" applyFont="1" applyFill="1" applyBorder="1" applyAlignment="1">
      <alignment horizontal="center" vertical="center" wrapText="1" readingOrder="2"/>
    </xf>
    <xf numFmtId="0" fontId="1" fillId="0" borderId="11" xfId="0" applyFont="1" applyBorder="1" applyAlignment="1">
      <alignment horizontal="right" vertical="center" readingOrder="2"/>
    </xf>
    <xf numFmtId="0" fontId="5" fillId="5" borderId="55" xfId="0" applyNumberFormat="1" applyFont="1" applyFill="1" applyBorder="1" applyAlignment="1">
      <alignment horizontal="center" vertical="center" wrapText="1" readingOrder="2"/>
    </xf>
    <xf numFmtId="0" fontId="5" fillId="5" borderId="56" xfId="0" applyNumberFormat="1" applyFont="1" applyFill="1" applyBorder="1" applyAlignment="1">
      <alignment horizontal="center" vertical="center" wrapText="1" readingOrder="2"/>
    </xf>
    <xf numFmtId="0" fontId="1" fillId="0" borderId="11" xfId="0" applyFont="1" applyBorder="1" applyAlignment="1">
      <alignment horizontal="right" readingOrder="2"/>
    </xf>
    <xf numFmtId="0" fontId="5" fillId="5" borderId="2" xfId="0" applyFont="1" applyFill="1" applyBorder="1" applyAlignment="1">
      <alignment horizontal="center" vertical="center" wrapText="1" readingOrder="2"/>
    </xf>
    <xf numFmtId="0" fontId="5" fillId="5" borderId="24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FFFF"/>
      <rgbColor rgb="000C115F"/>
      <rgbColor rgb="00D3D3D3"/>
      <rgbColor rgb="00B2DBFD"/>
      <rgbColor rgb="006495ED"/>
      <rgbColor rgb="0000008B"/>
      <rgbColor rgb="00ADD8E6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نمودار18-3. حق بيمه توليدي صنعت بيمه</a:t>
            </a:r>
          </a:p>
        </c:rich>
      </c:tx>
      <c:layout>
        <c:manualLayout>
          <c:xMode val="edge"/>
          <c:yMode val="edge"/>
          <c:x val="0.34192826944536125"/>
          <c:y val="3.0516520363184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740974743426533"/>
          <c:y val="0.19483612739355619"/>
          <c:w val="0.86496770239049459"/>
          <c:h val="0.701879543261136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'حق بیمه تولیدی'!$D$42:$H$42</c:f>
              <c:numCache>
                <c:formatCode>General</c:formatCode>
                <c:ptCount val="5"/>
                <c:pt idx="0">
                  <c:v>1398</c:v>
                </c:pt>
                <c:pt idx="1">
                  <c:v>1399</c:v>
                </c:pt>
                <c:pt idx="2">
                  <c:v>1400</c:v>
                </c:pt>
                <c:pt idx="3">
                  <c:v>1401</c:v>
                </c:pt>
                <c:pt idx="4">
                  <c:v>1402</c:v>
                </c:pt>
              </c:numCache>
            </c:numRef>
          </c:cat>
          <c:val>
            <c:numRef>
              <c:f>'حق بیمه تولیدی'!$D$43:$H$43</c:f>
              <c:numCache>
                <c:formatCode>#,##0.0</c:formatCode>
                <c:ptCount val="5"/>
                <c:pt idx="0">
                  <c:v>594652.6</c:v>
                </c:pt>
                <c:pt idx="1">
                  <c:v>820181.90599999996</c:v>
                </c:pt>
                <c:pt idx="2">
                  <c:v>1149795.497</c:v>
                </c:pt>
                <c:pt idx="3">
                  <c:v>1761546.7380000001</c:v>
                </c:pt>
                <c:pt idx="4">
                  <c:v>2797116.1589999995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E-44D7-9228-73BBF7DD0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49120"/>
        <c:axId val="32632832"/>
      </c:barChart>
      <c:catAx>
        <c:axId val="32549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328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32832"/>
        <c:scaling>
          <c:orientation val="minMax"/>
          <c:max val="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1">
                  <a:defRPr lang="en-US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هزار میلیارد ریال</a:t>
                </a:r>
                <a:endParaRPr lang="en-US" sz="1200" b="1" i="0" u="none" strike="noStrike" kern="1200" baseline="0">
                  <a:solidFill>
                    <a:srgbClr val="000000"/>
                  </a:solidFill>
                  <a:latin typeface="Titr Mazar"/>
                  <a:ea typeface="Titr Mazar"/>
                  <a:cs typeface="Titr Mazar"/>
                </a:endParaRPr>
              </a:p>
            </c:rich>
          </c:tx>
          <c:layout>
            <c:manualLayout>
              <c:xMode val="edge"/>
              <c:yMode val="edge"/>
              <c:x val="2.0103415216810472E-2"/>
              <c:y val="9.249021308777080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549120"/>
        <c:crosses val="autoZero"/>
        <c:crossBetween val="between"/>
        <c:majorUnit val="250000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 paperSize="9"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en-US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 27-3/ تعداد خسارت پرداختی شرکت‌های بیمه در سال </a:t>
            </a:r>
            <a:r>
              <a:rPr lang="en-US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1402 </a:t>
            </a:r>
          </a:p>
        </c:rich>
      </c:tx>
      <c:layout>
        <c:manualLayout>
          <c:xMode val="edge"/>
          <c:yMode val="edge"/>
          <c:x val="0.32116930639144559"/>
          <c:y val="4.454682076030819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350222255472225E-2"/>
          <c:y val="0.17427821522309711"/>
          <c:w val="0.91604032450489148"/>
          <c:h val="0.68555609859112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('تعداد خسارت'!$D$47:$D$62,'تعداد خسارت'!$D$77)</c:f>
              <c:strCache>
                <c:ptCount val="17"/>
                <c:pt idx="0">
                  <c:v> دی</c:v>
                </c:pt>
                <c:pt idx="1">
                  <c:v>ایران</c:v>
                </c:pt>
                <c:pt idx="2">
                  <c:v> دانا</c:v>
                </c:pt>
                <c:pt idx="3">
                  <c:v> آسیا</c:v>
                </c:pt>
                <c:pt idx="4">
                  <c:v> البرز</c:v>
                </c:pt>
                <c:pt idx="5">
                  <c:v> کوثر</c:v>
                </c:pt>
                <c:pt idx="6">
                  <c:v> پاسارگاد</c:v>
                </c:pt>
                <c:pt idx="7">
                  <c:v> سامان</c:v>
                </c:pt>
                <c:pt idx="8">
                  <c:v> سینا</c:v>
                </c:pt>
                <c:pt idx="9">
                  <c:v> پارسیان</c:v>
                </c:pt>
                <c:pt idx="10">
                  <c:v> ملت</c:v>
                </c:pt>
                <c:pt idx="11">
                  <c:v> رازی</c:v>
                </c:pt>
                <c:pt idx="12">
                  <c:v> معلم</c:v>
                </c:pt>
                <c:pt idx="13">
                  <c:v> ما</c:v>
                </c:pt>
                <c:pt idx="14">
                  <c:v> کارآفرین</c:v>
                </c:pt>
                <c:pt idx="15">
                  <c:v> تجارت نو</c:v>
                </c:pt>
                <c:pt idx="16">
                  <c:v>سایر شرکت‌ها</c:v>
                </c:pt>
              </c:strCache>
            </c:strRef>
          </c:cat>
          <c:val>
            <c:numRef>
              <c:f>('تعداد خسارت'!$C$47:$C$62,'تعداد خسارت'!$C$77)</c:f>
              <c:numCache>
                <c:formatCode>General</c:formatCode>
                <c:ptCount val="17"/>
                <c:pt idx="0" formatCode="#,##0">
                  <c:v>29261586</c:v>
                </c:pt>
                <c:pt idx="1">
                  <c:v>13582331</c:v>
                </c:pt>
                <c:pt idx="2" formatCode="#,##0">
                  <c:v>7399562</c:v>
                </c:pt>
                <c:pt idx="3" formatCode="#,##0">
                  <c:v>4608833</c:v>
                </c:pt>
                <c:pt idx="4" formatCode="#,##0">
                  <c:v>3983243</c:v>
                </c:pt>
                <c:pt idx="5" formatCode="#,##0">
                  <c:v>3018863</c:v>
                </c:pt>
                <c:pt idx="6" formatCode="#,##0">
                  <c:v>2936164</c:v>
                </c:pt>
                <c:pt idx="7" formatCode="#,##0">
                  <c:v>2880359</c:v>
                </c:pt>
                <c:pt idx="8" formatCode="#,##0">
                  <c:v>2714174</c:v>
                </c:pt>
                <c:pt idx="9" formatCode="#,##0">
                  <c:v>1875039</c:v>
                </c:pt>
                <c:pt idx="10" formatCode="#,##0">
                  <c:v>1859880</c:v>
                </c:pt>
                <c:pt idx="11" formatCode="#,##0">
                  <c:v>1800307</c:v>
                </c:pt>
                <c:pt idx="12" formatCode="#,##0">
                  <c:v>1542925</c:v>
                </c:pt>
                <c:pt idx="13" formatCode="#,##0">
                  <c:v>1323114</c:v>
                </c:pt>
                <c:pt idx="14" formatCode="#,##0">
                  <c:v>1197418</c:v>
                </c:pt>
                <c:pt idx="15" formatCode="#,##0">
                  <c:v>1056384</c:v>
                </c:pt>
                <c:pt idx="16" formatCode="#,##0">
                  <c:v>4571133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CA-4A92-B2D3-9726D17E0B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3122560"/>
        <c:axId val="33124352"/>
      </c:barChart>
      <c:catAx>
        <c:axId val="33122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+mn-cs"/>
              </a:defRPr>
            </a:pPr>
            <a:endParaRPr lang="en-US"/>
          </a:p>
        </c:txPr>
        <c:crossAx val="331243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24352"/>
        <c:scaling>
          <c:orientation val="minMax"/>
          <c:max val="3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1">
                  <a:def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ميليون مورد</a:t>
                </a:r>
              </a:p>
            </c:rich>
          </c:tx>
          <c:layout>
            <c:manualLayout>
              <c:xMode val="edge"/>
              <c:yMode val="edge"/>
              <c:x val="1.4472424523576888E-2"/>
              <c:y val="7.236601473202945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122560"/>
        <c:crosses val="autoZero"/>
        <c:crossBetween val="between"/>
        <c:majorUnit val="3000000"/>
        <c:dispUnits>
          <c:builtInUnit val="million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22" r="0.75000000000000522" t="1" header="0.5" footer="0.5"/>
    <c:pageSetup paperSize="9" orientation="landscape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 algn="ctr" rtl="1">
              <a:def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 28-3. سهم از حق بیمه‌های تولیدی صنعت بیمه - سال 1402</a:t>
            </a:r>
          </a:p>
        </c:rich>
      </c:tx>
      <c:layout>
        <c:manualLayout>
          <c:xMode val="edge"/>
          <c:yMode val="edge"/>
          <c:x val="0.20032212640086655"/>
          <c:y val="5.10397738744195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982324223661589"/>
          <c:y val="0.29954996133061806"/>
          <c:w val="0.35731063211516456"/>
          <c:h val="0.53185483607950312"/>
        </c:manualLayout>
      </c:layout>
      <c:pieChart>
        <c:varyColors val="1"/>
        <c:ser>
          <c:idx val="0"/>
          <c:order val="0"/>
          <c:tx>
            <c:v>حق بيمه</c:v>
          </c:tx>
          <c:spPr>
            <a:solidFill>
              <a:schemeClr val="accent5">
                <a:lumMod val="75000"/>
              </a:schemeClr>
            </a:solidFill>
          </c:spPr>
          <c:explosion val="2"/>
          <c:dPt>
            <c:idx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020-431B-B49E-60377E0B2BDF}"/>
              </c:ext>
            </c:extLst>
          </c:dPt>
          <c:dLbls>
            <c:dLbl>
              <c:idx val="0"/>
              <c:layout>
                <c:manualLayout>
                  <c:x val="2.7423533356683356E-2"/>
                  <c:y val="5.2337440234359114E-3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20-431B-B49E-60377E0B2BDF}"/>
                </c:ext>
              </c:extLst>
            </c:dLbl>
            <c:dLbl>
              <c:idx val="1"/>
              <c:layout>
                <c:manualLayout>
                  <c:x val="-7.9729015596348513E-2"/>
                  <c:y val="-0.2395191642630759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5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B01-4407-B089-131A56F1EB1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'مستقیم و غیرمستقیم'!$S$6:$S$7</c:f>
              <c:strCache>
                <c:ptCount val="2"/>
                <c:pt idx="0">
                  <c:v>حق بیمه مستقیم</c:v>
                </c:pt>
                <c:pt idx="1">
                  <c:v>حق بیمه غیرمستقیم</c:v>
                </c:pt>
              </c:strCache>
            </c:strRef>
          </c:cat>
          <c:val>
            <c:numRef>
              <c:f>('مستقیم و غیرمستقیم'!$K$39,'مستقیم و غیرمستقیم'!$F$39)</c:f>
              <c:numCache>
                <c:formatCode>#,##0.0</c:formatCode>
                <c:ptCount val="2"/>
                <c:pt idx="0">
                  <c:v>18.835282611808882</c:v>
                </c:pt>
                <c:pt idx="1">
                  <c:v>81.164717388191121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20-431B-B49E-60377E0B2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 horizontalDpi="300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 29-3 / سهم حق بيمه هاي مستقيم و غيرمستقيم (دولتی و غیردولتی) - سال 1402 </a:t>
            </a:r>
          </a:p>
        </c:rich>
      </c:tx>
      <c:layout>
        <c:manualLayout>
          <c:xMode val="edge"/>
          <c:yMode val="edge"/>
          <c:x val="0.24653658761862982"/>
          <c:y val="4.1053985898821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34492048164776"/>
          <c:y val="0.1610576923076924"/>
          <c:w val="0.86551797002790765"/>
          <c:h val="0.66105769230771405"/>
        </c:manualLayout>
      </c:layout>
      <c:barChart>
        <c:barDir val="col"/>
        <c:grouping val="clustered"/>
        <c:varyColors val="0"/>
        <c:ser>
          <c:idx val="0"/>
          <c:order val="0"/>
          <c:tx>
            <c:v>حق بيمه غيرمستقيم</c:v>
          </c:tx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-1.4336751943342161E-16"/>
                  <c:y val="-2.758620689655175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635-4A98-BC0A-EE67585DD2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'مستقیم و غیرمستقیم'!$S$9:$S$10</c:f>
              <c:strCache>
                <c:ptCount val="2"/>
                <c:pt idx="0">
                  <c:v>بخش دولتی</c:v>
                </c:pt>
                <c:pt idx="1">
                  <c:v>بخش غیردولتی</c:v>
                </c:pt>
              </c:strCache>
            </c:strRef>
          </c:cat>
          <c:val>
            <c:numRef>
              <c:f>('مستقیم و غیرمستقیم'!$F$7,'مستقیم و غیرمستقیم'!$F$38)</c:f>
              <c:numCache>
                <c:formatCode>#,##0.0</c:formatCode>
                <c:ptCount val="2"/>
                <c:pt idx="0">
                  <c:v>98.700154649819495</c:v>
                </c:pt>
                <c:pt idx="1">
                  <c:v>75.129452416958188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C-428E-B08B-CD96F25D9F82}"/>
            </c:ext>
          </c:extLst>
        </c:ser>
        <c:ser>
          <c:idx val="1"/>
          <c:order val="1"/>
          <c:tx>
            <c:v>حق بيمه مستقيم</c:v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1"/>
              <c:layout>
                <c:manualLayout>
                  <c:x val="1.9550342130987292E-3"/>
                  <c:y val="-2.75862068965517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635-4A98-BC0A-EE67585DD2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'مستقیم و غیرمستقیم'!$S$9:$S$10</c:f>
              <c:strCache>
                <c:ptCount val="2"/>
                <c:pt idx="0">
                  <c:v>بخش دولتی</c:v>
                </c:pt>
                <c:pt idx="1">
                  <c:v>بخش غیردولتی</c:v>
                </c:pt>
              </c:strCache>
            </c:strRef>
          </c:cat>
          <c:val>
            <c:numRef>
              <c:f>('مستقیم و غیرمستقیم'!$K$7,'مستقیم و غیرمستقیم'!$K$38)</c:f>
              <c:numCache>
                <c:formatCode>#,##0.0</c:formatCode>
                <c:ptCount val="2"/>
                <c:pt idx="0">
                  <c:v>1.2998453501805076</c:v>
                </c:pt>
                <c:pt idx="1">
                  <c:v>24.870547583041819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BC-428E-B08B-CD96F25D9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78368"/>
        <c:axId val="33179904"/>
      </c:barChart>
      <c:catAx>
        <c:axId val="33178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179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179904"/>
        <c:scaling>
          <c:orientation val="minMax"/>
          <c:max val="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ctr" rtl="1">
                  <a:def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درصد</a:t>
                </a:r>
              </a:p>
            </c:rich>
          </c:tx>
          <c:layout>
            <c:manualLayout>
              <c:xMode val="edge"/>
              <c:yMode val="edge"/>
              <c:x val="5.76276807594591E-2"/>
              <c:y val="0.4567306672872787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chemeClr val="bg1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17836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7130240684723789"/>
          <c:y val="0.92478127734033255"/>
          <c:w val="0.5208529798877779"/>
          <c:h val="5.61077659410220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 algn="ctr" rtl="1">
            <a:defRPr lang="fa-IR" sz="1200" b="1" i="0" u="none" strike="noStrike" kern="1200" baseline="0">
              <a:solidFill>
                <a:srgbClr val="000000"/>
              </a:solidFill>
              <a:latin typeface="Titr Mazar"/>
              <a:ea typeface="Titr Mazar"/>
              <a:cs typeface="Titr Mazar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نمودار 30-3. نسبت کارمزد دریافتی به حق بیمه تولیدی نمایندگان بیمه - سال 1402</a:t>
            </a:r>
            <a:endParaRPr lang="en-US" sz="1200" b="0" i="0" u="none" strike="noStrike" baseline="0">
              <a:solidFill>
                <a:srgbClr val="000000"/>
              </a:solidFill>
              <a:latin typeface="Titr Mazar"/>
              <a:cs typeface="Arial"/>
            </a:endParaRPr>
          </a:p>
        </c:rich>
      </c:tx>
      <c:layout>
        <c:manualLayout>
          <c:xMode val="edge"/>
          <c:yMode val="edge"/>
          <c:x val="0.30453077433210257"/>
          <c:y val="6.08722453382647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50450758872527E-2"/>
          <c:y val="0.20953400242445422"/>
          <c:w val="0.87844316094429287"/>
          <c:h val="0.603955573514475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(نماینده!$K$5,نماینده!$K$7:$K$32)</c:f>
              <c:strCache>
                <c:ptCount val="27"/>
                <c:pt idx="0">
                  <c:v> ایران</c:v>
                </c:pt>
                <c:pt idx="1">
                  <c:v> آسیا</c:v>
                </c:pt>
                <c:pt idx="2">
                  <c:v> البرز</c:v>
                </c:pt>
                <c:pt idx="3">
                  <c:v> دانا</c:v>
                </c:pt>
                <c:pt idx="4">
                  <c:v> پارسیان</c:v>
                </c:pt>
                <c:pt idx="5">
                  <c:v> رازی</c:v>
                </c:pt>
                <c:pt idx="6">
                  <c:v> کارآفرین</c:v>
                </c:pt>
                <c:pt idx="7">
                  <c:v> سینا</c:v>
                </c:pt>
                <c:pt idx="8">
                  <c:v> ملت</c:v>
                </c:pt>
                <c:pt idx="9">
                  <c:v> امید</c:v>
                </c:pt>
                <c:pt idx="10">
                  <c:v> حافظ</c:v>
                </c:pt>
                <c:pt idx="11">
                  <c:v> دی</c:v>
                </c:pt>
                <c:pt idx="12">
                  <c:v> سامان</c:v>
                </c:pt>
                <c:pt idx="13">
                  <c:v> نوین</c:v>
                </c:pt>
                <c:pt idx="14">
                  <c:v> پاسارگاد</c:v>
                </c:pt>
                <c:pt idx="15">
                  <c:v> معلم</c:v>
                </c:pt>
                <c:pt idx="16">
                  <c:v> میهن</c:v>
                </c:pt>
                <c:pt idx="17">
                  <c:v> کوثر</c:v>
                </c:pt>
                <c:pt idx="18">
                  <c:v> ما</c:v>
                </c:pt>
                <c:pt idx="19">
                  <c:v> آرمان</c:v>
                </c:pt>
                <c:pt idx="20">
                  <c:v> آسماری</c:v>
                </c:pt>
                <c:pt idx="21">
                  <c:v> تعاون</c:v>
                </c:pt>
                <c:pt idx="22">
                  <c:v> سرمد</c:v>
                </c:pt>
                <c:pt idx="23">
                  <c:v> تجارت نو</c:v>
                </c:pt>
                <c:pt idx="24">
                  <c:v> زندگی خاورمیانه</c:v>
                </c:pt>
                <c:pt idx="25">
                  <c:v>حکمت صبا</c:v>
                </c:pt>
                <c:pt idx="26">
                  <c:v> زندگی باران</c:v>
                </c:pt>
              </c:strCache>
            </c:strRef>
          </c:cat>
          <c:val>
            <c:numRef>
              <c:f>نماینده!$B$6:$B$32</c:f>
              <c:numCache>
                <c:formatCode>#,##0.0</c:formatCode>
                <c:ptCount val="27"/>
                <c:pt idx="0">
                  <c:v>5.4888599826148354</c:v>
                </c:pt>
                <c:pt idx="1">
                  <c:v>8.476219070637308</c:v>
                </c:pt>
                <c:pt idx="2">
                  <c:v>6.9938435005651538</c:v>
                </c:pt>
                <c:pt idx="3">
                  <c:v>9.1194475033066986</c:v>
                </c:pt>
                <c:pt idx="4">
                  <c:v>10.022692079623562</c:v>
                </c:pt>
                <c:pt idx="5">
                  <c:v>9.0353819945900096</c:v>
                </c:pt>
                <c:pt idx="6">
                  <c:v>15.174182109385434</c:v>
                </c:pt>
                <c:pt idx="7">
                  <c:v>6.7756925873952465</c:v>
                </c:pt>
                <c:pt idx="8">
                  <c:v>11.946663404910806</c:v>
                </c:pt>
                <c:pt idx="9">
                  <c:v>15.096595361949896</c:v>
                </c:pt>
                <c:pt idx="10">
                  <c:v>9.0428684927108662</c:v>
                </c:pt>
                <c:pt idx="11">
                  <c:v>7.3641978736553479</c:v>
                </c:pt>
                <c:pt idx="12">
                  <c:v>14.563282731504609</c:v>
                </c:pt>
                <c:pt idx="13">
                  <c:v>11.261006270578729</c:v>
                </c:pt>
                <c:pt idx="14">
                  <c:v>12.436864084640169</c:v>
                </c:pt>
                <c:pt idx="15">
                  <c:v>8.8052519665286422</c:v>
                </c:pt>
                <c:pt idx="16">
                  <c:v>10.87994882467431</c:v>
                </c:pt>
                <c:pt idx="17">
                  <c:v>6.4613230630903447</c:v>
                </c:pt>
                <c:pt idx="18">
                  <c:v>9.8354605377143844</c:v>
                </c:pt>
                <c:pt idx="19">
                  <c:v>10.732715206408448</c:v>
                </c:pt>
                <c:pt idx="20">
                  <c:v>11.52411415850052</c:v>
                </c:pt>
                <c:pt idx="21">
                  <c:v>10.921393921336364</c:v>
                </c:pt>
                <c:pt idx="22">
                  <c:v>6.8397375796595243</c:v>
                </c:pt>
                <c:pt idx="23">
                  <c:v>8.3986487666420899</c:v>
                </c:pt>
                <c:pt idx="24">
                  <c:v>10.233995839939961</c:v>
                </c:pt>
                <c:pt idx="25">
                  <c:v>10.57039141421858</c:v>
                </c:pt>
                <c:pt idx="26">
                  <c:v>10.663572986102213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8-46DC-94A0-09FEB595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3008000"/>
        <c:axId val="43009536"/>
      </c:barChart>
      <c:catAx>
        <c:axId val="43008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endParaRPr lang="en-US"/>
          </a:p>
        </c:txPr>
        <c:crossAx val="4300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09536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lang="en-US" sz="1050" b="1" i="0" u="none" strike="noStrike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050" b="1"/>
                  <a:t>درصد</a:t>
                </a:r>
              </a:p>
            </c:rich>
          </c:tx>
          <c:layout>
            <c:manualLayout>
              <c:xMode val="edge"/>
              <c:yMode val="edge"/>
              <c:x val="6.1106931849779382E-2"/>
              <c:y val="0.111739187941313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endParaRPr lang="en-US"/>
          </a:p>
        </c:txPr>
        <c:crossAx val="4300800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a-I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نمودار 31-3. سهم نمایندگان بیمه از کارمزد دریافتی - سال 1402</a:t>
            </a: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852113503294606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9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134482315584679"/>
          <c:y val="0.21870273515080688"/>
          <c:w val="0.44891856175320743"/>
          <c:h val="0.60170839958873756"/>
        </c:manualLayout>
      </c:layout>
      <c:pie3D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2860-4853-B601-87D484B21C88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860-4853-B601-87D484B21C88}"/>
              </c:ext>
            </c:extLst>
          </c:dPt>
          <c:dLbls>
            <c:dLbl>
              <c:idx val="0"/>
              <c:layout>
                <c:manualLayout>
                  <c:x val="4.9234807187563095E-2"/>
                  <c:y val="2.92790773416096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60-4853-B601-87D484B21C88}"/>
                </c:ext>
              </c:extLst>
            </c:dLbl>
            <c:dLbl>
              <c:idx val="1"/>
              <c:layout>
                <c:manualLayout>
                  <c:x val="-8.8056825064699081E-3"/>
                  <c:y val="-4.10680051854832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60-4853-B601-87D484B21C8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نماینده!$M$5:$M$6</c:f>
              <c:strCache>
                <c:ptCount val="2"/>
                <c:pt idx="0">
                  <c:v>بخش دولتی</c:v>
                </c:pt>
                <c:pt idx="1">
                  <c:v>بخش غیردولتی</c:v>
                </c:pt>
              </c:strCache>
            </c:strRef>
          </c:cat>
          <c:val>
            <c:numRef>
              <c:f>(نماینده!$C$6,نماینده!$C$34)</c:f>
              <c:numCache>
                <c:formatCode>#,##0.0</c:formatCode>
                <c:ptCount val="2"/>
                <c:pt idx="0">
                  <c:v>26.226527513843727</c:v>
                </c:pt>
                <c:pt idx="1">
                  <c:v>73.773472486156308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60-4853-B601-87D484B21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نمودار 30-3. نسبت کارمزد دریافتی به حق بیمه تولیدی نمایندگان بیمه - سال 1401</a:t>
            </a:r>
            <a:endParaRPr lang="en-US" sz="1100" b="0" i="0" u="none" strike="noStrike" baseline="0">
              <a:solidFill>
                <a:srgbClr val="000000"/>
              </a:solidFill>
              <a:latin typeface="Titr Mazar"/>
              <a:cs typeface="Arial"/>
            </a:endParaRPr>
          </a:p>
          <a:p>
            <a:pPr>
              <a:defRPr sz="925" b="0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endParaRPr lang="en-US" sz="1100" b="0" i="0" u="none" strike="noStrike" baseline="0">
              <a:solidFill>
                <a:srgbClr val="000000"/>
              </a:solidFill>
              <a:latin typeface="Titr Mazar"/>
            </a:endParaRPr>
          </a:p>
        </c:rich>
      </c:tx>
      <c:layout>
        <c:manualLayout>
          <c:xMode val="edge"/>
          <c:yMode val="edge"/>
          <c:x val="0.30453077433210257"/>
          <c:y val="6.087224533826476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50450758872527E-2"/>
          <c:y val="0.20953400242445422"/>
          <c:w val="0.87844316094429287"/>
          <c:h val="0.603955573514475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('نماینده (2)'!$K$5,'نماینده (2)'!$K$7:$K$18,'نماینده (2)'!$K$20:$K$33)</c:f>
              <c:strCache>
                <c:ptCount val="27"/>
                <c:pt idx="0">
                  <c:v> ایران</c:v>
                </c:pt>
                <c:pt idx="1">
                  <c:v> آسیا</c:v>
                </c:pt>
                <c:pt idx="2">
                  <c:v> البرز</c:v>
                </c:pt>
                <c:pt idx="3">
                  <c:v> دانا</c:v>
                </c:pt>
                <c:pt idx="4">
                  <c:v> پارسیان</c:v>
                </c:pt>
                <c:pt idx="5">
                  <c:v> رازی</c:v>
                </c:pt>
                <c:pt idx="6">
                  <c:v> کارآفرین</c:v>
                </c:pt>
                <c:pt idx="7">
                  <c:v> سینا</c:v>
                </c:pt>
                <c:pt idx="8">
                  <c:v> ملت</c:v>
                </c:pt>
                <c:pt idx="9">
                  <c:v> امید</c:v>
                </c:pt>
                <c:pt idx="10">
                  <c:v> حافظ</c:v>
                </c:pt>
                <c:pt idx="11">
                  <c:v> دی</c:v>
                </c:pt>
                <c:pt idx="12">
                  <c:v> سامان</c:v>
                </c:pt>
                <c:pt idx="13">
                  <c:v> نوین</c:v>
                </c:pt>
                <c:pt idx="14">
                  <c:v> پاسارگاد</c:v>
                </c:pt>
                <c:pt idx="15">
                  <c:v> معلم</c:v>
                </c:pt>
                <c:pt idx="16">
                  <c:v> میهن</c:v>
                </c:pt>
                <c:pt idx="17">
                  <c:v> کوثر</c:v>
                </c:pt>
                <c:pt idx="18">
                  <c:v> ما</c:v>
                </c:pt>
                <c:pt idx="19">
                  <c:v> آرمان</c:v>
                </c:pt>
                <c:pt idx="20">
                  <c:v> آسماری</c:v>
                </c:pt>
                <c:pt idx="21">
                  <c:v> تعاون</c:v>
                </c:pt>
                <c:pt idx="22">
                  <c:v> سرمد</c:v>
                </c:pt>
                <c:pt idx="23">
                  <c:v> تجارت نو</c:v>
                </c:pt>
                <c:pt idx="24">
                  <c:v> زندگی خاورمیانه</c:v>
                </c:pt>
                <c:pt idx="25">
                  <c:v>حکمت صبا</c:v>
                </c:pt>
                <c:pt idx="26">
                  <c:v> زندگی باران</c:v>
                </c:pt>
              </c:strCache>
            </c:strRef>
          </c:cat>
          <c:val>
            <c:numRef>
              <c:f>('نماینده (2)'!$B$6:$B$18,'نماینده (2)'!$B$20:$B$33)</c:f>
              <c:numCache>
                <c:formatCode>#,##0.0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8-46DC-94A0-09FEB595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3089920"/>
        <c:axId val="43091456"/>
      </c:barChart>
      <c:catAx>
        <c:axId val="43089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endParaRPr lang="en-US"/>
          </a:p>
        </c:txPr>
        <c:crossAx val="43091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3091456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lang="en-US" sz="1050" b="1" i="0" u="none" strike="noStrike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050" b="1"/>
                  <a:t>درصد</a:t>
                </a:r>
              </a:p>
            </c:rich>
          </c:tx>
          <c:layout>
            <c:manualLayout>
              <c:xMode val="edge"/>
              <c:yMode val="edge"/>
              <c:x val="6.1106931849779382E-2"/>
              <c:y val="0.111739187941313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endParaRPr lang="en-US"/>
          </a:p>
        </c:txPr>
        <c:crossAx val="43089920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a-IR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نمودار 31-3. سهم نمایندگان بیمه از کارمزد دریافتی - سال 1401</a:t>
            </a: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852113503294606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9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134482315584679"/>
          <c:y val="0.21870273515080688"/>
          <c:w val="0.44891856175320743"/>
          <c:h val="0.60170839958873756"/>
        </c:manualLayout>
      </c:layout>
      <c:pie3D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2860-4853-B601-87D484B21C88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860-4853-B601-87D484B21C88}"/>
              </c:ext>
            </c:extLst>
          </c:dPt>
          <c:dLbls>
            <c:dLbl>
              <c:idx val="0"/>
              <c:layout>
                <c:manualLayout>
                  <c:x val="4.9234807187563095E-2"/>
                  <c:y val="2.92790773416096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60-4853-B601-87D484B21C88}"/>
                </c:ext>
              </c:extLst>
            </c:dLbl>
            <c:dLbl>
              <c:idx val="1"/>
              <c:layout>
                <c:manualLayout>
                  <c:x val="-8.8056825064699081E-3"/>
                  <c:y val="-4.10680051854832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60-4853-B601-87D484B21C8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'نماینده (2)'!$M$5:$M$6</c:f>
              <c:strCache>
                <c:ptCount val="2"/>
                <c:pt idx="0">
                  <c:v>بخش دولتی</c:v>
                </c:pt>
                <c:pt idx="1">
                  <c:v>بخش غیردولتی</c:v>
                </c:pt>
              </c:strCache>
            </c:strRef>
          </c:cat>
          <c:val>
            <c:numRef>
              <c:f>('نماینده (2)'!$C$6,'نماینده (2)'!$C$35)</c:f>
              <c:numCache>
                <c:formatCode>#,##0.0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60-4853-B601-87D484B21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نمودار 30-3. نسبت کارمزد دریافتی به حق بیمه تولیدی کارگزاران بیمه - سال 1402</a:t>
            </a:r>
            <a:endParaRPr lang="en-US" sz="1200" b="0" i="0" u="none" strike="noStrike" baseline="0">
              <a:solidFill>
                <a:srgbClr val="000000"/>
              </a:solidFill>
              <a:latin typeface="Titr Mazar"/>
              <a:cs typeface="Arial"/>
            </a:endParaRPr>
          </a:p>
          <a:p>
            <a:pPr>
              <a:defRPr sz="1200" b="0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endParaRPr lang="en-US" sz="1200" b="0" i="0" u="none" strike="noStrike" baseline="0">
              <a:solidFill>
                <a:srgbClr val="000000"/>
              </a:solidFill>
              <a:latin typeface="Titr Mazar"/>
            </a:endParaRPr>
          </a:p>
        </c:rich>
      </c:tx>
      <c:layout>
        <c:manualLayout>
          <c:xMode val="edge"/>
          <c:yMode val="edge"/>
          <c:x val="0.24705946239478688"/>
          <c:y val="6.08721986674742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50450758872527E-2"/>
          <c:y val="0.20953400242445422"/>
          <c:w val="0.87844316094429287"/>
          <c:h val="0.6039555735144757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cat>
            <c:strRef>
              <c:f>(کارگزار!$K$5,کارگزار!$K$7:$K$33)</c:f>
              <c:strCache>
                <c:ptCount val="28"/>
                <c:pt idx="0">
                  <c:v> ایران</c:v>
                </c:pt>
                <c:pt idx="1">
                  <c:v> آسیا</c:v>
                </c:pt>
                <c:pt idx="2">
                  <c:v> البرز</c:v>
                </c:pt>
                <c:pt idx="3">
                  <c:v> دانا</c:v>
                </c:pt>
                <c:pt idx="4">
                  <c:v> پارسیان</c:v>
                </c:pt>
                <c:pt idx="5">
                  <c:v> رازی</c:v>
                </c:pt>
                <c:pt idx="6">
                  <c:v> کارآفرین</c:v>
                </c:pt>
                <c:pt idx="7">
                  <c:v> سینا</c:v>
                </c:pt>
                <c:pt idx="8">
                  <c:v> ملت</c:v>
                </c:pt>
                <c:pt idx="9">
                  <c:v> امید</c:v>
                </c:pt>
                <c:pt idx="10">
                  <c:v> حافظ</c:v>
                </c:pt>
                <c:pt idx="11">
                  <c:v> دی</c:v>
                </c:pt>
                <c:pt idx="12">
                  <c:v> سامان</c:v>
                </c:pt>
                <c:pt idx="13">
                  <c:v> نوین</c:v>
                </c:pt>
                <c:pt idx="14">
                  <c:v> پاسارگاد</c:v>
                </c:pt>
                <c:pt idx="15">
                  <c:v> معلم</c:v>
                </c:pt>
                <c:pt idx="16">
                  <c:v> میهن</c:v>
                </c:pt>
                <c:pt idx="17">
                  <c:v> کوثر</c:v>
                </c:pt>
                <c:pt idx="18">
                  <c:v> ما</c:v>
                </c:pt>
                <c:pt idx="19">
                  <c:v> آرمان</c:v>
                </c:pt>
                <c:pt idx="20">
                  <c:v> آسماری</c:v>
                </c:pt>
                <c:pt idx="21">
                  <c:v> تعاون</c:v>
                </c:pt>
                <c:pt idx="22">
                  <c:v> سرمد</c:v>
                </c:pt>
                <c:pt idx="23">
                  <c:v> تجارت نو</c:v>
                </c:pt>
                <c:pt idx="24">
                  <c:v> زندگی خاورمیانه</c:v>
                </c:pt>
                <c:pt idx="25">
                  <c:v>حکمت صبا</c:v>
                </c:pt>
                <c:pt idx="26">
                  <c:v> زندگی باران</c:v>
                </c:pt>
                <c:pt idx="27">
                  <c:v> زندگی کاریزما</c:v>
                </c:pt>
              </c:strCache>
            </c:strRef>
          </c:cat>
          <c:val>
            <c:numRef>
              <c:f>کارگزار!$B$6:$B$33</c:f>
              <c:numCache>
                <c:formatCode>#,##0.0</c:formatCode>
                <c:ptCount val="28"/>
                <c:pt idx="0">
                  <c:v>5.405091179478803</c:v>
                </c:pt>
                <c:pt idx="1">
                  <c:v>8.4718483841620404</c:v>
                </c:pt>
                <c:pt idx="2">
                  <c:v>3.7859936847898021</c:v>
                </c:pt>
                <c:pt idx="3">
                  <c:v>2.1457296904693615</c:v>
                </c:pt>
                <c:pt idx="4">
                  <c:v>3.4577064196312173</c:v>
                </c:pt>
                <c:pt idx="5">
                  <c:v>6.698458800276855</c:v>
                </c:pt>
                <c:pt idx="6">
                  <c:v>11.466880957703166</c:v>
                </c:pt>
                <c:pt idx="7">
                  <c:v>1.6895305120865196</c:v>
                </c:pt>
                <c:pt idx="8">
                  <c:v>7.8658744614331004</c:v>
                </c:pt>
                <c:pt idx="9">
                  <c:v>3.592688661050667</c:v>
                </c:pt>
                <c:pt idx="10">
                  <c:v>4.0366844552380838</c:v>
                </c:pt>
                <c:pt idx="11">
                  <c:v>2.9244482557400353</c:v>
                </c:pt>
                <c:pt idx="12">
                  <c:v>10.568011567374812</c:v>
                </c:pt>
                <c:pt idx="13">
                  <c:v>3.227407493352437</c:v>
                </c:pt>
                <c:pt idx="14">
                  <c:v>6.5193145576310885</c:v>
                </c:pt>
                <c:pt idx="15">
                  <c:v>5.083750220952675</c:v>
                </c:pt>
                <c:pt idx="16">
                  <c:v>2.4502324963346491</c:v>
                </c:pt>
                <c:pt idx="17">
                  <c:v>3.674688720725007</c:v>
                </c:pt>
                <c:pt idx="18">
                  <c:v>14.418811156972621</c:v>
                </c:pt>
                <c:pt idx="19">
                  <c:v>6.9356274074042252</c:v>
                </c:pt>
                <c:pt idx="20">
                  <c:v>10.178542232590255</c:v>
                </c:pt>
                <c:pt idx="21">
                  <c:v>9.4234223957788554</c:v>
                </c:pt>
                <c:pt idx="22">
                  <c:v>4.5872877398529033</c:v>
                </c:pt>
                <c:pt idx="23">
                  <c:v>7.926551137648155</c:v>
                </c:pt>
                <c:pt idx="24">
                  <c:v>10.877790288181748</c:v>
                </c:pt>
                <c:pt idx="25">
                  <c:v>6.2359557581810519</c:v>
                </c:pt>
                <c:pt idx="26">
                  <c:v>3.7973572166541367</c:v>
                </c:pt>
                <c:pt idx="27">
                  <c:v>4.8158572891141063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18-46DC-94A0-09FEB595E9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355584"/>
        <c:axId val="44357120"/>
      </c:barChart>
      <c:catAx>
        <c:axId val="443555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endParaRPr lang="en-US"/>
          </a:p>
        </c:txPr>
        <c:crossAx val="4435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357120"/>
        <c:scaling>
          <c:orientation val="minMax"/>
          <c:max val="15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 lang="en-US" sz="1050" b="1" i="0" u="none" strike="noStrike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050" b="1"/>
                  <a:t>درصد</a:t>
                </a:r>
              </a:p>
            </c:rich>
          </c:tx>
          <c:layout>
            <c:manualLayout>
              <c:xMode val="edge"/>
              <c:yMode val="edge"/>
              <c:x val="6.1106931849779382E-2"/>
              <c:y val="0.111739187941313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endParaRPr lang="en-US"/>
          </a:p>
        </c:txPr>
        <c:crossAx val="44355584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fa-IR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نمودار 31-3. سهم کارگزاران بیمه از کارمزد دریافتی - سال 1402</a:t>
            </a:r>
            <a:endParaRPr lang="en-US" sz="1200" b="0" i="0" u="none" strike="noStrike" baseline="0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2852113503294606"/>
          <c:y val="3.1630170316301706E-2"/>
        </c:manualLayout>
      </c:layout>
      <c:overlay val="0"/>
      <c:spPr>
        <a:noFill/>
        <a:ln w="25400">
          <a:noFill/>
        </a:ln>
      </c:spPr>
    </c:title>
    <c:autoTitleDeleted val="0"/>
    <c:view3D>
      <c:rotX val="50"/>
      <c:rotY val="0"/>
      <c:rAngAx val="0"/>
      <c:perspective val="9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134482315584679"/>
          <c:y val="0.21870273515080688"/>
          <c:w val="0.44891856175320743"/>
          <c:h val="0.60170839958873756"/>
        </c:manualLayout>
      </c:layout>
      <c:pie3D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2860-4853-B601-87D484B21C88}"/>
              </c:ext>
            </c:extLst>
          </c:dPt>
          <c:dPt>
            <c:idx val="1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860-4853-B601-87D484B21C88}"/>
              </c:ext>
            </c:extLst>
          </c:dPt>
          <c:dLbls>
            <c:dLbl>
              <c:idx val="0"/>
              <c:layout>
                <c:manualLayout>
                  <c:x val="4.9234807187563095E-2"/>
                  <c:y val="2.927907734160967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60-4853-B601-87D484B21C88}"/>
                </c:ext>
              </c:extLst>
            </c:dLbl>
            <c:dLbl>
              <c:idx val="1"/>
              <c:layout>
                <c:manualLayout>
                  <c:x val="-8.8056825064699081E-3"/>
                  <c:y val="-4.106800518548320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n-U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60-4853-B601-87D484B21C88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کارگزار!$M$5:$M$6</c:f>
              <c:strCache>
                <c:ptCount val="2"/>
                <c:pt idx="0">
                  <c:v>بخش دولتی</c:v>
                </c:pt>
                <c:pt idx="1">
                  <c:v>بخش غیردولتی</c:v>
                </c:pt>
              </c:strCache>
            </c:strRef>
          </c:cat>
          <c:val>
            <c:numRef>
              <c:f>(کارگزار!$C$6,کارگزار!$C$34)</c:f>
              <c:numCache>
                <c:formatCode>#,##0.0</c:formatCode>
                <c:ptCount val="2"/>
                <c:pt idx="0">
                  <c:v>2.1380259455721453</c:v>
                </c:pt>
                <c:pt idx="1">
                  <c:v>97.861974054427861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60-4853-B601-87D484B21C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en-US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 34-3. تعداد شعب شرکت‌های بیمه در سال 1402</a:t>
            </a:r>
            <a:endParaRPr lang="en-US" sz="1200" b="1" i="0" u="none" strike="noStrike" kern="1200" baseline="0">
              <a:solidFill>
                <a:srgbClr val="000000"/>
              </a:solidFill>
              <a:latin typeface="Titr Mazar"/>
              <a:ea typeface="Titr Mazar"/>
              <a:cs typeface="Titr Mazar"/>
            </a:endParaRPr>
          </a:p>
        </c:rich>
      </c:tx>
      <c:layout>
        <c:manualLayout>
          <c:xMode val="edge"/>
          <c:yMode val="edge"/>
          <c:x val="0.34562996968552362"/>
          <c:y val="4.0088053509440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41638106469141E-2"/>
          <c:y val="0.11514587235487019"/>
          <c:w val="0.84626006772554363"/>
          <c:h val="0.6678406486318123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(تعدادها!$E$52:$E$75,تعدادها!$E$83)</c:f>
              <c:strCache>
                <c:ptCount val="25"/>
                <c:pt idx="0">
                  <c:v> ایران</c:v>
                </c:pt>
                <c:pt idx="1">
                  <c:v> آسیا</c:v>
                </c:pt>
                <c:pt idx="2">
                  <c:v> پاسارگاد</c:v>
                </c:pt>
                <c:pt idx="3">
                  <c:v> دانا</c:v>
                </c:pt>
                <c:pt idx="4">
                  <c:v> البرز</c:v>
                </c:pt>
                <c:pt idx="5">
                  <c:v> پارسیان</c:v>
                </c:pt>
                <c:pt idx="6">
                  <c:v> سینا</c:v>
                </c:pt>
                <c:pt idx="7">
                  <c:v> نوین</c:v>
                </c:pt>
                <c:pt idx="8">
                  <c:v> معلم</c:v>
                </c:pt>
                <c:pt idx="9">
                  <c:v> دی</c:v>
                </c:pt>
                <c:pt idx="10">
                  <c:v> رازی</c:v>
                </c:pt>
                <c:pt idx="11">
                  <c:v> تعاون</c:v>
                </c:pt>
                <c:pt idx="12">
                  <c:v> کارآفرین</c:v>
                </c:pt>
                <c:pt idx="13">
                  <c:v> ما</c:v>
                </c:pt>
                <c:pt idx="14">
                  <c:v> میهن</c:v>
                </c:pt>
                <c:pt idx="15">
                  <c:v> سامان</c:v>
                </c:pt>
                <c:pt idx="16">
                  <c:v> کوثر</c:v>
                </c:pt>
                <c:pt idx="17">
                  <c:v> سرمد</c:v>
                </c:pt>
                <c:pt idx="18">
                  <c:v> تجارت نو</c:v>
                </c:pt>
                <c:pt idx="19">
                  <c:v> آرمان</c:v>
                </c:pt>
                <c:pt idx="20">
                  <c:v>حکمت صبا</c:v>
                </c:pt>
                <c:pt idx="21">
                  <c:v> حافظ</c:v>
                </c:pt>
                <c:pt idx="22">
                  <c:v> ملت</c:v>
                </c:pt>
                <c:pt idx="23">
                  <c:v> امید</c:v>
                </c:pt>
                <c:pt idx="24">
                  <c:v>سایر شرکت‌ها</c:v>
                </c:pt>
              </c:strCache>
            </c:strRef>
          </c:cat>
          <c:val>
            <c:numRef>
              <c:f>(تعدادها!$D$52:$D$75,تعدادها!$D$83)</c:f>
              <c:numCache>
                <c:formatCode>#,##0</c:formatCode>
                <c:ptCount val="25"/>
                <c:pt idx="0">
                  <c:v>202</c:v>
                </c:pt>
                <c:pt idx="1">
                  <c:v>128</c:v>
                </c:pt>
                <c:pt idx="2">
                  <c:v>94</c:v>
                </c:pt>
                <c:pt idx="3">
                  <c:v>80</c:v>
                </c:pt>
                <c:pt idx="4">
                  <c:v>66</c:v>
                </c:pt>
                <c:pt idx="5">
                  <c:v>66</c:v>
                </c:pt>
                <c:pt idx="6">
                  <c:v>63</c:v>
                </c:pt>
                <c:pt idx="7">
                  <c:v>62</c:v>
                </c:pt>
                <c:pt idx="8">
                  <c:v>61</c:v>
                </c:pt>
                <c:pt idx="9">
                  <c:v>55</c:v>
                </c:pt>
                <c:pt idx="10">
                  <c:v>54</c:v>
                </c:pt>
                <c:pt idx="11">
                  <c:v>54</c:v>
                </c:pt>
                <c:pt idx="12">
                  <c:v>53</c:v>
                </c:pt>
                <c:pt idx="13">
                  <c:v>49</c:v>
                </c:pt>
                <c:pt idx="14">
                  <c:v>46</c:v>
                </c:pt>
                <c:pt idx="15">
                  <c:v>42</c:v>
                </c:pt>
                <c:pt idx="16">
                  <c:v>41</c:v>
                </c:pt>
                <c:pt idx="17">
                  <c:v>41</c:v>
                </c:pt>
                <c:pt idx="18">
                  <c:v>41</c:v>
                </c:pt>
                <c:pt idx="19">
                  <c:v>38</c:v>
                </c:pt>
                <c:pt idx="20">
                  <c:v>35</c:v>
                </c:pt>
                <c:pt idx="21">
                  <c:v>23</c:v>
                </c:pt>
                <c:pt idx="22">
                  <c:v>19</c:v>
                </c:pt>
                <c:pt idx="23">
                  <c:v>12</c:v>
                </c:pt>
                <c:pt idx="2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44-4BD5-A9D3-0040F23CD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44408192"/>
        <c:axId val="44414080"/>
      </c:barChart>
      <c:catAx>
        <c:axId val="4440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+mn-cs"/>
              </a:defRPr>
            </a:pPr>
            <a:endParaRPr lang="en-US"/>
          </a:p>
        </c:txPr>
        <c:crossAx val="444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414080"/>
        <c:scaling>
          <c:orientation val="minMax"/>
          <c:max val="2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 rtl="1">
                  <a:def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تعداد</a:t>
                </a:r>
              </a:p>
            </c:rich>
          </c:tx>
          <c:layout>
            <c:manualLayout>
              <c:xMode val="edge"/>
              <c:yMode val="edge"/>
              <c:x val="4.1475885624997981E-2"/>
              <c:y val="3.461597077040307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Titr Mazar"/>
                <a:ea typeface="Titr Mazar"/>
                <a:cs typeface="+mn-cs"/>
              </a:defRPr>
            </a:pPr>
            <a:endParaRPr lang="en-US"/>
          </a:p>
        </c:txPr>
        <c:crossAx val="44408192"/>
        <c:crosses val="autoZero"/>
        <c:crossBetween val="between"/>
        <c:majorUnit val="2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0.15748031496063183" l="0.70866141732284393" r="0.70866141732284393" t="0.15748031496063183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a-IR"/>
              <a:t>نمودار19-3. حق بيمه توليدي شركت‌</a:t>
            </a:r>
            <a:r>
              <a:rPr lang="fa-IR" baseline="0"/>
              <a:t>های</a:t>
            </a:r>
            <a:r>
              <a:rPr lang="fa-IR"/>
              <a:t> بيمه</a:t>
            </a:r>
            <a:r>
              <a:rPr lang="en-US"/>
              <a:t> </a:t>
            </a:r>
            <a:r>
              <a:rPr lang="fa-IR"/>
              <a:t>در </a:t>
            </a:r>
            <a:r>
              <a:rPr lang="fa-IR" baseline="0"/>
              <a:t>سال </a:t>
            </a:r>
            <a:r>
              <a:rPr lang="en-US" baseline="0"/>
              <a:t>1402</a:t>
            </a:r>
            <a:r>
              <a:rPr lang="fa-IR"/>
              <a:t> </a:t>
            </a:r>
          </a:p>
        </c:rich>
      </c:tx>
      <c:layout>
        <c:manualLayout>
          <c:xMode val="edge"/>
          <c:yMode val="edge"/>
          <c:x val="0.3114736420659282"/>
          <c:y val="2.55214491631169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137389500520577E-2"/>
          <c:y val="0.14184397163120571"/>
          <c:w val="0.87363491328289844"/>
          <c:h val="0.761229314420814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('حق بیمه تولیدی'!$E$49:$E$64,'حق بیمه تولیدی'!$E$79)</c:f>
              <c:strCache>
                <c:ptCount val="17"/>
                <c:pt idx="0">
                  <c:v> ایران</c:v>
                </c:pt>
                <c:pt idx="1">
                  <c:v> دانا</c:v>
                </c:pt>
                <c:pt idx="2">
                  <c:v> آسیا</c:v>
                </c:pt>
                <c:pt idx="3">
                  <c:v> البرز</c:v>
                </c:pt>
                <c:pt idx="4">
                  <c:v> دی</c:v>
                </c:pt>
                <c:pt idx="5">
                  <c:v> پاسارگاد</c:v>
                </c:pt>
                <c:pt idx="6">
                  <c:v> کوثر</c:v>
                </c:pt>
                <c:pt idx="7">
                  <c:v> پارسیان</c:v>
                </c:pt>
                <c:pt idx="8">
                  <c:v> سینا</c:v>
                </c:pt>
                <c:pt idx="9">
                  <c:v> ما</c:v>
                </c:pt>
                <c:pt idx="10">
                  <c:v> معلم</c:v>
                </c:pt>
                <c:pt idx="11">
                  <c:v> رازی</c:v>
                </c:pt>
                <c:pt idx="12">
                  <c:v> سامان</c:v>
                </c:pt>
                <c:pt idx="13">
                  <c:v> کارآفرین</c:v>
                </c:pt>
                <c:pt idx="14">
                  <c:v> ملت</c:v>
                </c:pt>
                <c:pt idx="15">
                  <c:v> نوین</c:v>
                </c:pt>
                <c:pt idx="16">
                  <c:v>سایر شرکت‌ها</c:v>
                </c:pt>
              </c:strCache>
            </c:strRef>
          </c:cat>
          <c:val>
            <c:numRef>
              <c:f>('حق بیمه تولیدی'!$D$49:$D$64,'حق بیمه تولیدی'!$D$79)</c:f>
              <c:numCache>
                <c:formatCode>#,##0.0</c:formatCode>
                <c:ptCount val="17"/>
                <c:pt idx="0">
                  <c:v>716200.01</c:v>
                </c:pt>
                <c:pt idx="1">
                  <c:v>327772.54200000002</c:v>
                </c:pt>
                <c:pt idx="2">
                  <c:v>292059.71799999999</c:v>
                </c:pt>
                <c:pt idx="3">
                  <c:v>198637.42300000001</c:v>
                </c:pt>
                <c:pt idx="4">
                  <c:v>170961.47099999999</c:v>
                </c:pt>
                <c:pt idx="5">
                  <c:v>137917.64799999999</c:v>
                </c:pt>
                <c:pt idx="6">
                  <c:v>126894.027</c:v>
                </c:pt>
                <c:pt idx="7">
                  <c:v>123424.462</c:v>
                </c:pt>
                <c:pt idx="8">
                  <c:v>90859.014999999999</c:v>
                </c:pt>
                <c:pt idx="9">
                  <c:v>76253.782999999996</c:v>
                </c:pt>
                <c:pt idx="10">
                  <c:v>75222.338000000003</c:v>
                </c:pt>
                <c:pt idx="11">
                  <c:v>63222.608</c:v>
                </c:pt>
                <c:pt idx="12">
                  <c:v>62891.499000000003</c:v>
                </c:pt>
                <c:pt idx="13">
                  <c:v>50774.264000000003</c:v>
                </c:pt>
                <c:pt idx="14">
                  <c:v>49747.858999999997</c:v>
                </c:pt>
                <c:pt idx="15">
                  <c:v>43958.392</c:v>
                </c:pt>
                <c:pt idx="16">
                  <c:v>190319.09999999998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E7-4D10-8B23-B5B8F2833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2641792"/>
        <c:axId val="32643328"/>
      </c:barChart>
      <c:catAx>
        <c:axId val="326417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>
                <a:cs typeface="+mn-cs"/>
              </a:defRPr>
            </a:pPr>
            <a:endParaRPr lang="en-US"/>
          </a:p>
        </c:txPr>
        <c:crossAx val="32643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643328"/>
        <c:scaling>
          <c:orientation val="minMax"/>
          <c:max val="75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1">
                  <a:def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هزار ميليارد ريال</a:t>
                </a:r>
              </a:p>
            </c:rich>
          </c:tx>
          <c:layout>
            <c:manualLayout>
              <c:xMode val="edge"/>
              <c:yMode val="edge"/>
              <c:x val="3.4076871612767866E-2"/>
              <c:y val="6.714108534889788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0">
                <a:cs typeface="+mn-cs"/>
              </a:defRPr>
            </a:pPr>
            <a:endParaRPr lang="en-US"/>
          </a:p>
        </c:txPr>
        <c:crossAx val="32641792"/>
        <c:crosses val="autoZero"/>
        <c:crossBetween val="between"/>
        <c:majorUnit val="5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fa-IR" sz="1200"/>
              <a:t>نمودار35-3 / تعداد نمايندگان شركت‌هاي بيمه (جنرال و عمر) در سال 1402</a:t>
            </a:r>
          </a:p>
        </c:rich>
      </c:tx>
      <c:layout>
        <c:manualLayout>
          <c:xMode val="edge"/>
          <c:yMode val="edge"/>
          <c:x val="0.27837715857473533"/>
          <c:y val="3.17849208519867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4927839902365"/>
          <c:y val="0.14506388412940427"/>
          <c:w val="0.84590264452237585"/>
          <c:h val="0.654809929580720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(تعدادها!$C$52:$C$70,تعدادها!$C$80)</c:f>
              <c:strCache>
                <c:ptCount val="20"/>
                <c:pt idx="0">
                  <c:v> پاسارگاد</c:v>
                </c:pt>
                <c:pt idx="1">
                  <c:v> ایران</c:v>
                </c:pt>
                <c:pt idx="2">
                  <c:v> آسیا</c:v>
                </c:pt>
                <c:pt idx="3">
                  <c:v> زندگی خاورمیانه</c:v>
                </c:pt>
                <c:pt idx="4">
                  <c:v> دانا</c:v>
                </c:pt>
                <c:pt idx="5">
                  <c:v> ملت</c:v>
                </c:pt>
                <c:pt idx="6">
                  <c:v> البرز</c:v>
                </c:pt>
                <c:pt idx="7">
                  <c:v> پارسیان</c:v>
                </c:pt>
                <c:pt idx="8">
                  <c:v> ما</c:v>
                </c:pt>
                <c:pt idx="9">
                  <c:v> کارآفرین</c:v>
                </c:pt>
                <c:pt idx="10">
                  <c:v> سامان</c:v>
                </c:pt>
                <c:pt idx="11">
                  <c:v> نوین</c:v>
                </c:pt>
                <c:pt idx="12">
                  <c:v> معلم</c:v>
                </c:pt>
                <c:pt idx="13">
                  <c:v> کوثر</c:v>
                </c:pt>
                <c:pt idx="14">
                  <c:v> رازی</c:v>
                </c:pt>
                <c:pt idx="15">
                  <c:v> تجارت نو</c:v>
                </c:pt>
                <c:pt idx="16">
                  <c:v> سینا</c:v>
                </c:pt>
                <c:pt idx="17">
                  <c:v> دی</c:v>
                </c:pt>
                <c:pt idx="18">
                  <c:v> تعاون</c:v>
                </c:pt>
                <c:pt idx="19">
                  <c:v>سایر شرکت‌ها</c:v>
                </c:pt>
              </c:strCache>
            </c:strRef>
          </c:cat>
          <c:val>
            <c:numRef>
              <c:f>(تعدادها!$B$52:$B$70,تعدادها!$B$80)</c:f>
              <c:numCache>
                <c:formatCode>General</c:formatCode>
                <c:ptCount val="20"/>
                <c:pt idx="0">
                  <c:v>46603</c:v>
                </c:pt>
                <c:pt idx="1">
                  <c:v>13083</c:v>
                </c:pt>
                <c:pt idx="2">
                  <c:v>5917</c:v>
                </c:pt>
                <c:pt idx="3">
                  <c:v>3517</c:v>
                </c:pt>
                <c:pt idx="4">
                  <c:v>3245</c:v>
                </c:pt>
                <c:pt idx="5">
                  <c:v>2770</c:v>
                </c:pt>
                <c:pt idx="6">
                  <c:v>2725</c:v>
                </c:pt>
                <c:pt idx="7">
                  <c:v>2624</c:v>
                </c:pt>
                <c:pt idx="8">
                  <c:v>2418</c:v>
                </c:pt>
                <c:pt idx="9">
                  <c:v>2333</c:v>
                </c:pt>
                <c:pt idx="10">
                  <c:v>2252</c:v>
                </c:pt>
                <c:pt idx="11">
                  <c:v>2234</c:v>
                </c:pt>
                <c:pt idx="12">
                  <c:v>1686</c:v>
                </c:pt>
                <c:pt idx="13">
                  <c:v>1618</c:v>
                </c:pt>
                <c:pt idx="14">
                  <c:v>1526</c:v>
                </c:pt>
                <c:pt idx="15">
                  <c:v>1196</c:v>
                </c:pt>
                <c:pt idx="16">
                  <c:v>1180</c:v>
                </c:pt>
                <c:pt idx="17">
                  <c:v>1179</c:v>
                </c:pt>
                <c:pt idx="18">
                  <c:v>1077</c:v>
                </c:pt>
                <c:pt idx="19">
                  <c:v>3342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A-4981-BCBD-DFF062E689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811776"/>
        <c:axId val="44813312"/>
      </c:barChart>
      <c:catAx>
        <c:axId val="448117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50">
                <a:cs typeface="+mn-cs"/>
              </a:defRPr>
            </a:pPr>
            <a:endParaRPr lang="en-US"/>
          </a:p>
        </c:txPr>
        <c:crossAx val="44813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4813312"/>
        <c:scaling>
          <c:orientation val="minMax"/>
          <c:max val="48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 rtl="1">
                  <a:def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تعداد</a:t>
                </a:r>
              </a:p>
            </c:rich>
          </c:tx>
          <c:layout>
            <c:manualLayout>
              <c:xMode val="edge"/>
              <c:yMode val="edge"/>
              <c:x val="8.2891206864824554E-2"/>
              <c:y val="4.698114746625592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>
                <a:cs typeface="+mn-cs"/>
              </a:defRPr>
            </a:pPr>
            <a:endParaRPr lang="en-US"/>
          </a:p>
        </c:txPr>
        <c:crossAx val="44811776"/>
        <c:crosses val="autoZero"/>
        <c:crossBetween val="between"/>
        <c:majorUnit val="300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 algn="ctr" rtl="1">
        <a:defRPr lang="fa-IR" sz="1200" b="1" i="0" u="none" strike="noStrike" kern="1200" baseline="0">
          <a:solidFill>
            <a:srgbClr val="000000"/>
          </a:solidFill>
          <a:latin typeface="Titr Mazar"/>
          <a:ea typeface="Titr Mazar"/>
          <a:cs typeface="Titr Mazar"/>
        </a:defRPr>
      </a:pPr>
      <a:endParaRPr lang="en-US"/>
    </a:p>
  </c:txPr>
  <c:printSettings>
    <c:headerFooter alignWithMargins="0"/>
    <c:pageMargins b="1" l="0.7500000000000141" r="0.7500000000000141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نمودار20-3. خسارت پرداختی صنعت بيمه</a:t>
            </a:r>
          </a:p>
        </c:rich>
      </c:tx>
      <c:layout>
        <c:manualLayout>
          <c:xMode val="edge"/>
          <c:yMode val="edge"/>
          <c:x val="0.34192826944536125"/>
          <c:y val="3.05165203631842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32991505869278"/>
          <c:y val="0.19483612739355619"/>
          <c:w val="0.825047524328686"/>
          <c:h val="0.7018795432611361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'خسارت پرداختی'!$D$41:$H$41</c:f>
              <c:numCache>
                <c:formatCode>General</c:formatCode>
                <c:ptCount val="5"/>
                <c:pt idx="0">
                  <c:v>1398</c:v>
                </c:pt>
                <c:pt idx="1">
                  <c:v>1399</c:v>
                </c:pt>
                <c:pt idx="2">
                  <c:v>1400</c:v>
                </c:pt>
                <c:pt idx="3">
                  <c:v>1401</c:v>
                </c:pt>
                <c:pt idx="4">
                  <c:v>1402</c:v>
                </c:pt>
              </c:numCache>
            </c:numRef>
          </c:cat>
          <c:val>
            <c:numRef>
              <c:f>'خسارت پرداختی'!$D$42:$H$42</c:f>
              <c:numCache>
                <c:formatCode>#,##0.0</c:formatCode>
                <c:ptCount val="5"/>
                <c:pt idx="0">
                  <c:v>336811.3</c:v>
                </c:pt>
                <c:pt idx="1">
                  <c:v>439615.10100000002</c:v>
                </c:pt>
                <c:pt idx="2">
                  <c:v>653178.34100000001</c:v>
                </c:pt>
                <c:pt idx="3">
                  <c:v>1013030.5739999998</c:v>
                </c:pt>
                <c:pt idx="4">
                  <c:v>1639744.5859999997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E-4B0F-A829-BB2209E067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89536"/>
        <c:axId val="32797824"/>
      </c:barChart>
      <c:catAx>
        <c:axId val="3268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+mn-cs"/>
              </a:defRPr>
            </a:pPr>
            <a:endParaRPr lang="en-US"/>
          </a:p>
        </c:txPr>
        <c:crossAx val="327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797824"/>
        <c:scaling>
          <c:orientation val="minMax"/>
          <c:max val="18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1">
                  <a:def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هزار ميليارد ريال</a:t>
                </a:r>
              </a:p>
            </c:rich>
          </c:tx>
          <c:layout>
            <c:manualLayout>
              <c:xMode val="edge"/>
              <c:yMode val="edge"/>
              <c:x val="4.808921062286569E-2"/>
              <c:y val="6.8102988466924211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689536"/>
        <c:crosses val="autoZero"/>
        <c:crossBetween val="between"/>
        <c:majorUnit val="200000"/>
        <c:dispUnits>
          <c:builtInUnit val="thousands"/>
        </c:dispUnits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نمودار21-3. خسارت پرداختی شركت‌های بيمه در سال 1402 </a:t>
            </a:r>
          </a:p>
        </c:rich>
      </c:tx>
      <c:layout>
        <c:manualLayout>
          <c:xMode val="edge"/>
          <c:yMode val="edge"/>
          <c:x val="0.28848455696026043"/>
          <c:y val="2.11499266816999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53586061923255"/>
          <c:y val="0.14184397163120571"/>
          <c:w val="0.81330308824519104"/>
          <c:h val="0.7612293144208146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('خسارت پرداختی'!$E$44:$E$55,'خسارت پرداختی'!$E$74)</c:f>
              <c:strCache>
                <c:ptCount val="13"/>
                <c:pt idx="0">
                  <c:v> ایران</c:v>
                </c:pt>
                <c:pt idx="1">
                  <c:v> دانا</c:v>
                </c:pt>
                <c:pt idx="2">
                  <c:v> آسیا</c:v>
                </c:pt>
                <c:pt idx="3">
                  <c:v> دی</c:v>
                </c:pt>
                <c:pt idx="4">
                  <c:v> البرز</c:v>
                </c:pt>
                <c:pt idx="5">
                  <c:v> کوثر</c:v>
                </c:pt>
                <c:pt idx="6">
                  <c:v> پارسیان</c:v>
                </c:pt>
                <c:pt idx="7">
                  <c:v> سینا</c:v>
                </c:pt>
                <c:pt idx="8">
                  <c:v> پاسارگاد</c:v>
                </c:pt>
                <c:pt idx="9">
                  <c:v> معلم</c:v>
                </c:pt>
                <c:pt idx="10">
                  <c:v> رازی</c:v>
                </c:pt>
                <c:pt idx="11">
                  <c:v> ما</c:v>
                </c:pt>
                <c:pt idx="12">
                  <c:v>سایر شرکت‌ها</c:v>
                </c:pt>
              </c:strCache>
            </c:strRef>
          </c:cat>
          <c:val>
            <c:numRef>
              <c:f>('خسارت پرداختی'!$D$44:$D$55,'خسارت پرداختی'!$D$74)</c:f>
              <c:numCache>
                <c:formatCode>General</c:formatCode>
                <c:ptCount val="13"/>
                <c:pt idx="0">
                  <c:v>461729.304</c:v>
                </c:pt>
                <c:pt idx="1">
                  <c:v>192693.73199999999</c:v>
                </c:pt>
                <c:pt idx="2">
                  <c:v>181317.64</c:v>
                </c:pt>
                <c:pt idx="3" formatCode="#,##0.0">
                  <c:v>118489.83199999999</c:v>
                </c:pt>
                <c:pt idx="4" formatCode="#,##0.0">
                  <c:v>93764.308000000005</c:v>
                </c:pt>
                <c:pt idx="5" formatCode="#,##0.0">
                  <c:v>79345.103000000003</c:v>
                </c:pt>
                <c:pt idx="6" formatCode="#,##0.0">
                  <c:v>77924.021999999997</c:v>
                </c:pt>
                <c:pt idx="7" formatCode="#,##0.0">
                  <c:v>53973.158000000003</c:v>
                </c:pt>
                <c:pt idx="8" formatCode="#,##0.0">
                  <c:v>53751.258000000002</c:v>
                </c:pt>
                <c:pt idx="9" formatCode="#,##0.0">
                  <c:v>47225.300999999999</c:v>
                </c:pt>
                <c:pt idx="10" formatCode="#,##0.0">
                  <c:v>38408.097000000002</c:v>
                </c:pt>
                <c:pt idx="11" formatCode="#,##0.0">
                  <c:v>30744.809000000001</c:v>
                </c:pt>
                <c:pt idx="12" formatCode="#,##0.0">
                  <c:v>210378.02199999994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3D-4BE5-9AC2-3934D9697B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2806784"/>
        <c:axId val="32808320"/>
      </c:barChart>
      <c:catAx>
        <c:axId val="32806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cs typeface="+mn-cs"/>
              </a:defRPr>
            </a:pPr>
            <a:endParaRPr lang="en-US"/>
          </a:p>
        </c:txPr>
        <c:crossAx val="3280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08320"/>
        <c:scaling>
          <c:orientation val="minMax"/>
          <c:max val="5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1">
                  <a:def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هزار ميليارد ريال</a:t>
                </a:r>
              </a:p>
            </c:rich>
          </c:tx>
          <c:layout>
            <c:manualLayout>
              <c:xMode val="edge"/>
              <c:yMode val="edge"/>
              <c:x val="2.6316916570995639E-2"/>
              <c:y val="5.7893229711464128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32806784"/>
        <c:crosses val="autoZero"/>
        <c:crossBetween val="between"/>
        <c:majorUnit val="50000"/>
        <c:dispUnits>
          <c:builtInUnit val="thousand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Titr Mazar"/>
          <a:ea typeface="Titr Mazar"/>
          <a:cs typeface="+mn-cs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نمودار22-3. ضريب خسارت صنعت بيمه</a:t>
            </a:r>
          </a:p>
        </c:rich>
      </c:tx>
      <c:layout>
        <c:manualLayout>
          <c:xMode val="edge"/>
          <c:yMode val="edge"/>
          <c:x val="0.36350560461710241"/>
          <c:y val="3.03736968940263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6141566689023"/>
          <c:y val="0.20775479791368789"/>
          <c:w val="0.84403669724770669"/>
          <c:h val="0.69392523364487335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9933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933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7.2233620639691326E-2"/>
                  <c:y val="6.760241926281016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98-4B48-9A87-6A6411AB0339}"/>
                </c:ext>
              </c:extLst>
            </c:dLbl>
            <c:dLbl>
              <c:idx val="1"/>
              <c:layout>
                <c:manualLayout>
                  <c:x val="-3.1565943846924495E-2"/>
                  <c:y val="-4.52855924978687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98-4B48-9A87-6A6411AB0339}"/>
                </c:ext>
              </c:extLst>
            </c:dLbl>
            <c:dLbl>
              <c:idx val="2"/>
              <c:layout>
                <c:manualLayout>
                  <c:x val="-1.1187726139910821E-2"/>
                  <c:y val="-4.094474763544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842263013653262E-2"/>
                      <c:h val="6.8405797101449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398-4B48-9A87-6A6411AB0339}"/>
                </c:ext>
              </c:extLst>
            </c:dLbl>
            <c:dLbl>
              <c:idx val="3"/>
              <c:layout>
                <c:manualLayout>
                  <c:x val="-3.6675525969348623E-2"/>
                  <c:y val="-4.4877996388558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398-4B48-9A87-6A6411AB0339}"/>
                </c:ext>
              </c:extLst>
            </c:dLbl>
            <c:dLbl>
              <c:idx val="4"/>
              <c:layout>
                <c:manualLayout>
                  <c:x val="-3.9745150152760873E-2"/>
                  <c:y val="-3.61890569305435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98-4B48-9A87-6A6411AB0339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n-US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'ضریب خسارت'!$C$42:$H$42</c:f>
              <c:numCache>
                <c:formatCode>General</c:formatCode>
                <c:ptCount val="5"/>
                <c:pt idx="0">
                  <c:v>1398</c:v>
                </c:pt>
                <c:pt idx="1">
                  <c:v>1399</c:v>
                </c:pt>
                <c:pt idx="2">
                  <c:v>1400</c:v>
                </c:pt>
                <c:pt idx="3">
                  <c:v>1401</c:v>
                </c:pt>
                <c:pt idx="4">
                  <c:v>1402</c:v>
                </c:pt>
              </c:numCache>
            </c:numRef>
          </c:cat>
          <c:val>
            <c:numRef>
              <c:f>'ضریب خسارت'!$C$43:$G$43</c:f>
              <c:numCache>
                <c:formatCode>#,##0.0</c:formatCode>
                <c:ptCount val="5"/>
                <c:pt idx="0">
                  <c:v>83.6</c:v>
                </c:pt>
                <c:pt idx="1">
                  <c:v>82.338399999999993</c:v>
                </c:pt>
                <c:pt idx="2">
                  <c:v>83.172499999999999</c:v>
                </c:pt>
                <c:pt idx="3">
                  <c:v>80.553464199345598</c:v>
                </c:pt>
                <c:pt idx="4">
                  <c:v>79.72341993353578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98-4B48-9A87-6A6411AB0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28416"/>
        <c:axId val="32830208"/>
      </c:lineChart>
      <c:catAx>
        <c:axId val="328284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+mn-cs"/>
              </a:defRPr>
            </a:pPr>
            <a:endParaRPr lang="en-US"/>
          </a:p>
        </c:txPr>
        <c:crossAx val="3283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830208"/>
        <c:scaling>
          <c:orientation val="minMax"/>
          <c:max val="85"/>
          <c:min val="79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1">
                  <a:def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درصد</a:t>
                </a:r>
              </a:p>
            </c:rich>
          </c:tx>
          <c:layout>
            <c:manualLayout>
              <c:xMode val="edge"/>
              <c:yMode val="edge"/>
              <c:x val="8.1585732382821241E-2"/>
              <c:y val="8.2768653918260215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828416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/>
            </a:pPr>
            <a:r>
              <a:rPr lang="fa-IR"/>
              <a:t>نمودار 23-3. ضريب خسارت شركت‌هاي بيمه  سال </a:t>
            </a:r>
            <a:r>
              <a:rPr lang="en-US"/>
              <a:t>1402</a:t>
            </a:r>
            <a:endParaRPr lang="fa-IR"/>
          </a:p>
        </c:rich>
      </c:tx>
      <c:layout>
        <c:manualLayout>
          <c:xMode val="edge"/>
          <c:yMode val="edge"/>
          <c:x val="0.31438359560377288"/>
          <c:y val="2.98382634603107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687467464625174"/>
          <c:y val="0.1401721928368124"/>
          <c:w val="0.8225508317929755"/>
          <c:h val="0.59834352430084181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00B0F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('ضریب خسارت'!$K$6,'ضریب خسارت'!$K$8:$K$19,'ضریب خسارت'!$K$21:$K$37)</c:f>
              <c:strCache>
                <c:ptCount val="30"/>
                <c:pt idx="0">
                  <c:v> ایران</c:v>
                </c:pt>
                <c:pt idx="1">
                  <c:v> آسیا</c:v>
                </c:pt>
                <c:pt idx="2">
                  <c:v> البرز</c:v>
                </c:pt>
                <c:pt idx="3">
                  <c:v> دانا</c:v>
                </c:pt>
                <c:pt idx="4">
                  <c:v> پارسیان</c:v>
                </c:pt>
                <c:pt idx="5">
                  <c:v> رازی</c:v>
                </c:pt>
                <c:pt idx="6">
                  <c:v> کارآفرین</c:v>
                </c:pt>
                <c:pt idx="7">
                  <c:v> سینا</c:v>
                </c:pt>
                <c:pt idx="8">
                  <c:v> ملت</c:v>
                </c:pt>
                <c:pt idx="9">
                  <c:v> امید</c:v>
                </c:pt>
                <c:pt idx="10">
                  <c:v> حافظ</c:v>
                </c:pt>
                <c:pt idx="11">
                  <c:v> دی</c:v>
                </c:pt>
                <c:pt idx="12">
                  <c:v> سامان</c:v>
                </c:pt>
                <c:pt idx="13">
                  <c:v> نوین</c:v>
                </c:pt>
                <c:pt idx="14">
                  <c:v> پاسارگاد</c:v>
                </c:pt>
                <c:pt idx="15">
                  <c:v> معلم</c:v>
                </c:pt>
                <c:pt idx="16">
                  <c:v> میهن</c:v>
                </c:pt>
                <c:pt idx="17">
                  <c:v> کوثر</c:v>
                </c:pt>
                <c:pt idx="18">
                  <c:v> ما</c:v>
                </c:pt>
                <c:pt idx="19">
                  <c:v> موسسه بیمه متقابل کیش</c:v>
                </c:pt>
                <c:pt idx="20">
                  <c:v> آرمان</c:v>
                </c:pt>
                <c:pt idx="21">
                  <c:v> آسماری</c:v>
                </c:pt>
                <c:pt idx="22">
                  <c:v>موسسه بیمه متقابل اطمینان متحد قشم</c:v>
                </c:pt>
                <c:pt idx="23">
                  <c:v> تعاون</c:v>
                </c:pt>
                <c:pt idx="24">
                  <c:v> سرمد</c:v>
                </c:pt>
                <c:pt idx="25">
                  <c:v> تجارت نو</c:v>
                </c:pt>
                <c:pt idx="26">
                  <c:v> زندگی خاورمیانه</c:v>
                </c:pt>
                <c:pt idx="27">
                  <c:v>حکمت صبا</c:v>
                </c:pt>
                <c:pt idx="28">
                  <c:v> زندگی باران</c:v>
                </c:pt>
                <c:pt idx="29">
                  <c:v>زندگی کاریزما</c:v>
                </c:pt>
              </c:strCache>
            </c:strRef>
          </c:cat>
          <c:val>
            <c:numRef>
              <c:f>('ضریب خسارت'!$C$6,'ضریب خسارت'!$C$7:$C$19,'ضریب خسارت'!$C$21,'ضریب خسارت'!$C$23:$C$37)</c:f>
              <c:numCache>
                <c:formatCode>#,##0.0</c:formatCode>
                <c:ptCount val="30"/>
                <c:pt idx="0">
                  <c:v>84.866029999999995</c:v>
                </c:pt>
                <c:pt idx="1">
                  <c:v>84.866029999999995</c:v>
                </c:pt>
                <c:pt idx="2">
                  <c:v>84.523200000000003</c:v>
                </c:pt>
                <c:pt idx="3">
                  <c:v>72.710210000000004</c:v>
                </c:pt>
                <c:pt idx="4">
                  <c:v>80.547319999999999</c:v>
                </c:pt>
                <c:pt idx="5">
                  <c:v>83.565479999999994</c:v>
                </c:pt>
                <c:pt idx="6">
                  <c:v>81.769400000000005</c:v>
                </c:pt>
                <c:pt idx="7">
                  <c:v>56.899560000000001</c:v>
                </c:pt>
                <c:pt idx="8">
                  <c:v>78.495720000000006</c:v>
                </c:pt>
                <c:pt idx="9">
                  <c:v>57.880609999999997</c:v>
                </c:pt>
                <c:pt idx="10">
                  <c:v>73.305199999999999</c:v>
                </c:pt>
                <c:pt idx="11">
                  <c:v>58.162460000000003</c:v>
                </c:pt>
                <c:pt idx="12">
                  <c:v>85.206050000000005</c:v>
                </c:pt>
                <c:pt idx="13">
                  <c:v>72.902789999999996</c:v>
                </c:pt>
                <c:pt idx="14">
                  <c:v>67.740589999999997</c:v>
                </c:pt>
                <c:pt idx="15">
                  <c:v>78.01952</c:v>
                </c:pt>
                <c:pt idx="16">
                  <c:v>78.374470000000002</c:v>
                </c:pt>
                <c:pt idx="17">
                  <c:v>81.524079999999998</c:v>
                </c:pt>
                <c:pt idx="18">
                  <c:v>68.70232</c:v>
                </c:pt>
                <c:pt idx="19">
                  <c:v>17.94716</c:v>
                </c:pt>
                <c:pt idx="20">
                  <c:v>51.601950000000002</c:v>
                </c:pt>
                <c:pt idx="21">
                  <c:v>68.199579999999997</c:v>
                </c:pt>
                <c:pt idx="22">
                  <c:v>60.907580000000003</c:v>
                </c:pt>
                <c:pt idx="23">
                  <c:v>74.078109999999995</c:v>
                </c:pt>
                <c:pt idx="24">
                  <c:v>76.561419999999998</c:v>
                </c:pt>
                <c:pt idx="25">
                  <c:v>86.190669999999997</c:v>
                </c:pt>
                <c:pt idx="26">
                  <c:v>23.251639999999998</c:v>
                </c:pt>
                <c:pt idx="27">
                  <c:v>121.1123</c:v>
                </c:pt>
                <c:pt idx="28">
                  <c:v>4.5768420000000001</c:v>
                </c:pt>
                <c:pt idx="29">
                  <c:v>0.42363650000000003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2-4A30-9919-A31D9110F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839168"/>
        <c:axId val="32840704"/>
      </c:barChart>
      <c:catAx>
        <c:axId val="3283916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en-US"/>
          </a:p>
        </c:txPr>
        <c:crossAx val="3284070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840704"/>
        <c:scaling>
          <c:orientation val="minMax"/>
          <c:max val="15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 rtl="1">
                  <a:defRPr/>
                </a:pPr>
                <a:r>
                  <a:rPr lang="fa-IR"/>
                  <a:t>درصد</a:t>
                </a:r>
              </a:p>
            </c:rich>
          </c:tx>
          <c:layout>
            <c:manualLayout>
              <c:xMode val="edge"/>
              <c:yMode val="edge"/>
              <c:x val="7.1704620130879443E-2"/>
              <c:y val="4.98032580638164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>
                <a:cs typeface="+mn-cs"/>
              </a:defRPr>
            </a:pPr>
            <a:endParaRPr lang="en-US"/>
          </a:p>
        </c:txPr>
        <c:crossAx val="32839168"/>
        <c:crosses val="autoZero"/>
        <c:crossBetween val="between"/>
        <c:majorUnit val="3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Titr Mazar"/>
          <a:ea typeface="Titr Mazar"/>
          <a:cs typeface="+mn-cs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نمودار24-3. تعداد بيمه نامه صادره صنعت بيمه</a:t>
            </a:r>
          </a:p>
        </c:rich>
      </c:tx>
      <c:layout>
        <c:manualLayout>
          <c:xMode val="edge"/>
          <c:yMode val="edge"/>
          <c:x val="0.3089140369081772"/>
          <c:y val="3.3411270019818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38482175913919"/>
          <c:y val="0.20279766443961347"/>
          <c:w val="0.85714439021074862"/>
          <c:h val="0.687647252984905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'تعداد بیمه نامه'!$D$41:$H$41</c:f>
              <c:numCache>
                <c:formatCode>General</c:formatCode>
                <c:ptCount val="5"/>
                <c:pt idx="0">
                  <c:v>1398</c:v>
                </c:pt>
                <c:pt idx="1">
                  <c:v>1399</c:v>
                </c:pt>
                <c:pt idx="2">
                  <c:v>1400</c:v>
                </c:pt>
                <c:pt idx="3">
                  <c:v>1401</c:v>
                </c:pt>
                <c:pt idx="4">
                  <c:v>1402</c:v>
                </c:pt>
              </c:numCache>
            </c:numRef>
          </c:cat>
          <c:val>
            <c:numRef>
              <c:f>'تعداد بیمه نامه'!$D$42:$H$42</c:f>
              <c:numCache>
                <c:formatCode>#,##0</c:formatCode>
                <c:ptCount val="5"/>
                <c:pt idx="0">
                  <c:v>63231095</c:v>
                </c:pt>
                <c:pt idx="1">
                  <c:v>64042242</c:v>
                </c:pt>
                <c:pt idx="2">
                  <c:v>66727164</c:v>
                </c:pt>
                <c:pt idx="3">
                  <c:v>70244217</c:v>
                </c:pt>
                <c:pt idx="4">
                  <c:v>74657344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63-4A7D-AA45-A16105B03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906624"/>
        <c:axId val="32912512"/>
      </c:barChart>
      <c:catAx>
        <c:axId val="32906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+mn-cs"/>
              </a:defRPr>
            </a:pPr>
            <a:endParaRPr lang="en-US"/>
          </a:p>
        </c:txPr>
        <c:crossAx val="32912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12512"/>
        <c:scaling>
          <c:orientation val="minMax"/>
          <c:max val="8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_-* #,##0\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06624"/>
        <c:crosses val="autoZero"/>
        <c:crossBetween val="between"/>
        <c:majorUnit val="10000000"/>
        <c:dispUnits>
          <c:builtInUnit val="millions"/>
          <c:dispUnitsLbl>
            <c:layout>
              <c:manualLayout>
                <c:xMode val="edge"/>
                <c:yMode val="edge"/>
                <c:x val="4.0909072412460064E-2"/>
                <c:y val="6.364058907910973E-2"/>
              </c:manualLayout>
            </c:layout>
            <c:tx>
              <c:rich>
                <a:bodyPr rot="0" vert="horz"/>
                <a:lstStyle/>
                <a:p>
                  <a:pPr algn="ctr" rtl="1">
                    <a:defRPr lang="fa-IR" sz="1200" b="1" i="0" u="none" strike="noStrike" kern="1200" baseline="0">
                      <a:solidFill>
                        <a:srgbClr val="000000"/>
                      </a:solidFill>
                      <a:latin typeface="Titr Mazar"/>
                      <a:ea typeface="Titr Mazar"/>
                      <a:cs typeface="Titr Mazar"/>
                    </a:defRPr>
                  </a:pPr>
                  <a:r>
                    <a:rPr lang="fa-IR" sz="1200" b="1" i="0" u="none" strike="noStrike" kern="1200" baseline="0">
                      <a:solidFill>
                        <a:srgbClr val="000000"/>
                      </a:solidFill>
                      <a:latin typeface="Titr Mazar"/>
                      <a:ea typeface="Titr Mazar"/>
                      <a:cs typeface="Titr Mazar"/>
                    </a:rPr>
                    <a:t>ميليون فقره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en-US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 25-3/ تعداد بیمه نامه صادره شرکت</a:t>
            </a:r>
            <a:r>
              <a:rPr lang="en-US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 </a:t>
            </a: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های بیمه در سال </a:t>
            </a:r>
            <a:r>
              <a:rPr lang="en-US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1402 </a:t>
            </a:r>
          </a:p>
        </c:rich>
      </c:tx>
      <c:layout>
        <c:manualLayout>
          <c:xMode val="edge"/>
          <c:yMode val="edge"/>
          <c:x val="0.27875634078129607"/>
          <c:y val="4.40543815548467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983044297376939E-2"/>
          <c:y val="0.17427830023271382"/>
          <c:w val="0.88666924303173755"/>
          <c:h val="0.6855560985911244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 w="12700">
              <a:solidFill>
                <a:schemeClr val="tx1"/>
              </a:solidFill>
              <a:prstDash val="solid"/>
            </a:ln>
          </c:spPr>
          <c:invertIfNegative val="0"/>
          <c:cat>
            <c:strRef>
              <c:f>('تعداد بیمه نامه'!$E$43:$E$55,'تعداد بیمه نامه'!$E$73)</c:f>
              <c:strCache>
                <c:ptCount val="14"/>
                <c:pt idx="0">
                  <c:v> ایران</c:v>
                </c:pt>
                <c:pt idx="1">
                  <c:v> آسیا</c:v>
                </c:pt>
                <c:pt idx="2">
                  <c:v> دانا</c:v>
                </c:pt>
                <c:pt idx="3">
                  <c:v> پارسیان</c:v>
                </c:pt>
                <c:pt idx="4">
                  <c:v> البرز</c:v>
                </c:pt>
                <c:pt idx="5">
                  <c:v> کوثر</c:v>
                </c:pt>
                <c:pt idx="6">
                  <c:v> سامان</c:v>
                </c:pt>
                <c:pt idx="7">
                  <c:v> پاسارگاد</c:v>
                </c:pt>
                <c:pt idx="8">
                  <c:v> معلم</c:v>
                </c:pt>
                <c:pt idx="9">
                  <c:v> ملت</c:v>
                </c:pt>
                <c:pt idx="10">
                  <c:v> رازی</c:v>
                </c:pt>
                <c:pt idx="11">
                  <c:v> سینا</c:v>
                </c:pt>
                <c:pt idx="12">
                  <c:v> دی</c:v>
                </c:pt>
                <c:pt idx="13">
                  <c:v>سایر شرکت‌ها</c:v>
                </c:pt>
              </c:strCache>
            </c:strRef>
          </c:cat>
          <c:val>
            <c:numRef>
              <c:f>('تعداد بیمه نامه'!$D$43:$D$55,'تعداد بیمه نامه'!$D$73)</c:f>
              <c:numCache>
                <c:formatCode>General</c:formatCode>
                <c:ptCount val="14"/>
                <c:pt idx="0">
                  <c:v>30129892</c:v>
                </c:pt>
                <c:pt idx="1">
                  <c:v>9004728</c:v>
                </c:pt>
                <c:pt idx="2">
                  <c:v>7293013</c:v>
                </c:pt>
                <c:pt idx="3">
                  <c:v>3577595</c:v>
                </c:pt>
                <c:pt idx="4">
                  <c:v>3060924</c:v>
                </c:pt>
                <c:pt idx="5">
                  <c:v>2979417</c:v>
                </c:pt>
                <c:pt idx="6">
                  <c:v>2555656</c:v>
                </c:pt>
                <c:pt idx="7">
                  <c:v>2486099</c:v>
                </c:pt>
                <c:pt idx="8">
                  <c:v>1883870</c:v>
                </c:pt>
                <c:pt idx="9">
                  <c:v>1526512</c:v>
                </c:pt>
                <c:pt idx="10">
                  <c:v>1380076</c:v>
                </c:pt>
                <c:pt idx="11">
                  <c:v>1153490</c:v>
                </c:pt>
                <c:pt idx="12">
                  <c:v>1079266</c:v>
                </c:pt>
                <c:pt idx="13">
                  <c:v>6546806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C05-B0EF-688131BAE8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2921088"/>
        <c:axId val="32922624"/>
      </c:barChart>
      <c:catAx>
        <c:axId val="3292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+mn-cs"/>
              </a:defRPr>
            </a:pPr>
            <a:endParaRPr lang="en-US"/>
          </a:p>
        </c:txPr>
        <c:crossAx val="32922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22624"/>
        <c:scaling>
          <c:orientation val="minMax"/>
          <c:max val="33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1">
                  <a:def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defRPr>
                </a:pPr>
                <a:r>
                  <a:rPr lang="fa-IR" sz="1200" b="1" i="0" u="none" strike="noStrike" kern="1200" baseline="0">
                    <a:solidFill>
                      <a:srgbClr val="000000"/>
                    </a:solidFill>
                    <a:latin typeface="Titr Mazar"/>
                    <a:ea typeface="Titr Mazar"/>
                    <a:cs typeface="Titr Mazar"/>
                  </a:rPr>
                  <a:t>ميليون فقره</a:t>
                </a:r>
              </a:p>
            </c:rich>
          </c:tx>
          <c:layout>
            <c:manualLayout>
              <c:xMode val="edge"/>
              <c:yMode val="edge"/>
              <c:x val="3.5492682058810447E-2"/>
              <c:y val="4.817237261400719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921088"/>
        <c:crosses val="autoZero"/>
        <c:crossBetween val="between"/>
        <c:majorUnit val="3000000"/>
        <c:dispUnits>
          <c:builtInUnit val="millions"/>
        </c:dispUnits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22" r="0.750000000000005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 rtl="1">
              <a:def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defRPr>
            </a:pPr>
            <a:r>
              <a:rPr lang="fa-IR" sz="1200" b="1" i="0" u="none" strike="noStrike" kern="1200" baseline="0">
                <a:solidFill>
                  <a:srgbClr val="000000"/>
                </a:solidFill>
                <a:latin typeface="Titr Mazar"/>
                <a:ea typeface="Titr Mazar"/>
                <a:cs typeface="Titr Mazar"/>
              </a:rPr>
              <a:t>نمودار26-3. تعداد خسارت پرداختی صنعت بيمه</a:t>
            </a:r>
          </a:p>
        </c:rich>
      </c:tx>
      <c:layout>
        <c:manualLayout>
          <c:xMode val="edge"/>
          <c:yMode val="edge"/>
          <c:x val="0.3089140369081772"/>
          <c:y val="3.34112700198189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38482175913919"/>
          <c:y val="0.20279766443961347"/>
          <c:w val="0.85714439021074862"/>
          <c:h val="0.6876472529849052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'تعداد خسارت'!$D$43:$J$43</c:f>
              <c:numCache>
                <c:formatCode>General</c:formatCode>
                <c:ptCount val="5"/>
                <c:pt idx="0">
                  <c:v>1398</c:v>
                </c:pt>
                <c:pt idx="1">
                  <c:v>1399</c:v>
                </c:pt>
                <c:pt idx="2">
                  <c:v>1400</c:v>
                </c:pt>
                <c:pt idx="3">
                  <c:v>1401</c:v>
                </c:pt>
                <c:pt idx="4">
                  <c:v>1402</c:v>
                </c:pt>
              </c:numCache>
            </c:numRef>
          </c:cat>
          <c:val>
            <c:numRef>
              <c:f>'تعداد خسارت'!$D$44:$H$44</c:f>
              <c:numCache>
                <c:formatCode>#,##0</c:formatCode>
                <c:ptCount val="5"/>
                <c:pt idx="0">
                  <c:v>56006970</c:v>
                </c:pt>
                <c:pt idx="1">
                  <c:v>50522244</c:v>
                </c:pt>
                <c:pt idx="2">
                  <c:v>51131392</c:v>
                </c:pt>
                <c:pt idx="3">
                  <c:v>76695991</c:v>
                </c:pt>
                <c:pt idx="4">
                  <c:v>85611315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5B-4803-A930-6FADE521E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096064"/>
        <c:axId val="33097600"/>
      </c:barChart>
      <c:catAx>
        <c:axId val="33096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+mn-cs"/>
              </a:defRPr>
            </a:pPr>
            <a:endParaRPr lang="en-US"/>
          </a:p>
        </c:txPr>
        <c:crossAx val="330976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97600"/>
        <c:scaling>
          <c:orientation val="minMax"/>
          <c:max val="9000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* #,##0_-;_-* #,##0\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3096064"/>
        <c:crosses val="autoZero"/>
        <c:crossBetween val="between"/>
        <c:majorUnit val="10000000"/>
        <c:dispUnits>
          <c:builtInUnit val="millions"/>
          <c:dispUnitsLbl>
            <c:layout>
              <c:manualLayout>
                <c:xMode val="edge"/>
                <c:yMode val="edge"/>
                <c:x val="4.0909072412460064E-2"/>
                <c:y val="6.364058907910973E-2"/>
              </c:manualLayout>
            </c:layout>
            <c:tx>
              <c:rich>
                <a:bodyPr rot="0" vert="horz"/>
                <a:lstStyle/>
                <a:p>
                  <a:pPr algn="ctr" rtl="1">
                    <a:defRPr lang="fa-IR" sz="1200" b="1" i="0" u="none" strike="noStrike" kern="1200" baseline="0">
                      <a:solidFill>
                        <a:srgbClr val="000000"/>
                      </a:solidFill>
                      <a:latin typeface="Titr Mazar"/>
                      <a:ea typeface="Titr Mazar"/>
                      <a:cs typeface="Titr Mazar"/>
                    </a:defRPr>
                  </a:pPr>
                  <a:r>
                    <a:rPr lang="fa-IR" sz="1200" b="1" i="0" u="none" strike="noStrike" kern="1200" baseline="0">
                      <a:solidFill>
                        <a:srgbClr val="000000"/>
                      </a:solidFill>
                      <a:latin typeface="Titr Mazar"/>
                      <a:ea typeface="Titr Mazar"/>
                      <a:cs typeface="Titr Mazar"/>
                    </a:rPr>
                    <a:t>ميليون مورد</a:t>
                  </a:r>
                </a:p>
              </c:rich>
            </c:tx>
            <c:spPr>
              <a:noFill/>
              <a:ln w="25400">
                <a:noFill/>
              </a:ln>
            </c:spPr>
          </c:dispUnitsLbl>
        </c:dispUnits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77" r="0.75000000000000577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76200</xdr:colOff>
      <xdr:row>2</xdr:row>
      <xdr:rowOff>219075</xdr:rowOff>
    </xdr:from>
    <xdr:to>
      <xdr:col>23</xdr:col>
      <xdr:colOff>342900</xdr:colOff>
      <xdr:row>15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104775</xdr:colOff>
      <xdr:row>17</xdr:row>
      <xdr:rowOff>19051</xdr:rowOff>
    </xdr:from>
    <xdr:to>
      <xdr:col>25</xdr:col>
      <xdr:colOff>304800</xdr:colOff>
      <xdr:row>40</xdr:row>
      <xdr:rowOff>219076</xdr:rowOff>
    </xdr:to>
    <xdr:graphicFrame macro="">
      <xdr:nvGraphicFramePr>
        <xdr:cNvPr id="3" name="Chart 2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1</xdr:row>
      <xdr:rowOff>333375</xdr:rowOff>
    </xdr:from>
    <xdr:to>
      <xdr:col>20</xdr:col>
      <xdr:colOff>161925</xdr:colOff>
      <xdr:row>16</xdr:row>
      <xdr:rowOff>95250</xdr:rowOff>
    </xdr:to>
    <xdr:graphicFrame macro="">
      <xdr:nvGraphicFramePr>
        <xdr:cNvPr id="2" name="Chart 24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76200</xdr:colOff>
      <xdr:row>18</xdr:row>
      <xdr:rowOff>66675</xdr:rowOff>
    </xdr:from>
    <xdr:to>
      <xdr:col>20</xdr:col>
      <xdr:colOff>171450</xdr:colOff>
      <xdr:row>40</xdr:row>
      <xdr:rowOff>85725</xdr:rowOff>
    </xdr:to>
    <xdr:graphicFrame macro="">
      <xdr:nvGraphicFramePr>
        <xdr:cNvPr id="3" name="Chart 21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205740</xdr:colOff>
      <xdr:row>3</xdr:row>
      <xdr:rowOff>89535</xdr:rowOff>
    </xdr:from>
    <xdr:to>
      <xdr:col>23</xdr:col>
      <xdr:colOff>339090</xdr:colOff>
      <xdr:row>15</xdr:row>
      <xdr:rowOff>222885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228600</xdr:colOff>
      <xdr:row>18</xdr:row>
      <xdr:rowOff>47625</xdr:rowOff>
    </xdr:from>
    <xdr:to>
      <xdr:col>23</xdr:col>
      <xdr:colOff>447675</xdr:colOff>
      <xdr:row>35</xdr:row>
      <xdr:rowOff>57150</xdr:rowOff>
    </xdr:to>
    <xdr:graphicFrame macro="">
      <xdr:nvGraphicFramePr>
        <xdr:cNvPr id="3" name="Chart 2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600075</xdr:colOff>
      <xdr:row>2</xdr:row>
      <xdr:rowOff>266700</xdr:rowOff>
    </xdr:from>
    <xdr:to>
      <xdr:col>22</xdr:col>
      <xdr:colOff>542925</xdr:colOff>
      <xdr:row>17</xdr:row>
      <xdr:rowOff>209550</xdr:rowOff>
    </xdr:to>
    <xdr:graphicFrame macro="">
      <xdr:nvGraphicFramePr>
        <xdr:cNvPr id="2" name="Chart 5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571500</xdr:colOff>
      <xdr:row>20</xdr:row>
      <xdr:rowOff>9525</xdr:rowOff>
    </xdr:from>
    <xdr:to>
      <xdr:col>22</xdr:col>
      <xdr:colOff>600075</xdr:colOff>
      <xdr:row>39</xdr:row>
      <xdr:rowOff>47625</xdr:rowOff>
    </xdr:to>
    <xdr:graphicFrame macro="">
      <xdr:nvGraphicFramePr>
        <xdr:cNvPr id="3" name="Chart 27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95250</xdr:colOff>
      <xdr:row>1</xdr:row>
      <xdr:rowOff>276225</xdr:rowOff>
    </xdr:from>
    <xdr:to>
      <xdr:col>20</xdr:col>
      <xdr:colOff>142875</xdr:colOff>
      <xdr:row>15</xdr:row>
      <xdr:rowOff>60325</xdr:rowOff>
    </xdr:to>
    <xdr:graphicFrame macro="">
      <xdr:nvGraphicFramePr>
        <xdr:cNvPr id="4" name="Chart 6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66675</xdr:colOff>
      <xdr:row>17</xdr:row>
      <xdr:rowOff>38100</xdr:rowOff>
    </xdr:from>
    <xdr:to>
      <xdr:col>20</xdr:col>
      <xdr:colOff>333375</xdr:colOff>
      <xdr:row>33</xdr:row>
      <xdr:rowOff>141817</xdr:rowOff>
    </xdr:to>
    <xdr:graphicFrame macro="">
      <xdr:nvGraphicFramePr>
        <xdr:cNvPr id="5" name="Chart 28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47625</xdr:colOff>
      <xdr:row>3</xdr:row>
      <xdr:rowOff>704850</xdr:rowOff>
    </xdr:from>
    <xdr:to>
      <xdr:col>27</xdr:col>
      <xdr:colOff>552450</xdr:colOff>
      <xdr:row>20</xdr:row>
      <xdr:rowOff>41275</xdr:rowOff>
    </xdr:to>
    <xdr:graphicFrame macro="">
      <xdr:nvGraphicFramePr>
        <xdr:cNvPr id="2" name="Chart 6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114300</xdr:colOff>
      <xdr:row>22</xdr:row>
      <xdr:rowOff>57150</xdr:rowOff>
    </xdr:from>
    <xdr:to>
      <xdr:col>31</xdr:col>
      <xdr:colOff>209550</xdr:colOff>
      <xdr:row>42</xdr:row>
      <xdr:rowOff>104775</xdr:rowOff>
    </xdr:to>
    <xdr:graphicFrame macro="">
      <xdr:nvGraphicFramePr>
        <xdr:cNvPr id="3" name="Chart 28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504825</xdr:colOff>
      <xdr:row>2</xdr:row>
      <xdr:rowOff>276225</xdr:rowOff>
    </xdr:from>
    <xdr:to>
      <xdr:col>28</xdr:col>
      <xdr:colOff>247650</xdr:colOff>
      <xdr:row>15</xdr:row>
      <xdr:rowOff>161925</xdr:rowOff>
    </xdr:to>
    <xdr:graphicFrame macro="">
      <xdr:nvGraphicFramePr>
        <xdr:cNvPr id="2" name="Chart 3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1019175</xdr:colOff>
      <xdr:row>17</xdr:row>
      <xdr:rowOff>28575</xdr:rowOff>
    </xdr:from>
    <xdr:to>
      <xdr:col>29</xdr:col>
      <xdr:colOff>304800</xdr:colOff>
      <xdr:row>33</xdr:row>
      <xdr:rowOff>123825</xdr:rowOff>
    </xdr:to>
    <xdr:graphicFrame macro="">
      <xdr:nvGraphicFramePr>
        <xdr:cNvPr id="5" name="Chart 18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3</xdr:row>
      <xdr:rowOff>209551</xdr:rowOff>
    </xdr:from>
    <xdr:to>
      <xdr:col>24</xdr:col>
      <xdr:colOff>447675</xdr:colOff>
      <xdr:row>21</xdr:row>
      <xdr:rowOff>133351</xdr:rowOff>
    </xdr:to>
    <xdr:graphicFrame macro="">
      <xdr:nvGraphicFramePr>
        <xdr:cNvPr id="2" name="Chart 34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400049</xdr:colOff>
      <xdr:row>22</xdr:row>
      <xdr:rowOff>76200</xdr:rowOff>
    </xdr:from>
    <xdr:to>
      <xdr:col>24</xdr:col>
      <xdr:colOff>504824</xdr:colOff>
      <xdr:row>41</xdr:row>
      <xdr:rowOff>38100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361950</xdr:colOff>
      <xdr:row>3</xdr:row>
      <xdr:rowOff>209551</xdr:rowOff>
    </xdr:from>
    <xdr:to>
      <xdr:col>24</xdr:col>
      <xdr:colOff>447675</xdr:colOff>
      <xdr:row>22</xdr:row>
      <xdr:rowOff>133351</xdr:rowOff>
    </xdr:to>
    <xdr:graphicFrame macro="">
      <xdr:nvGraphicFramePr>
        <xdr:cNvPr id="2" name="Chart 34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400050</xdr:colOff>
      <xdr:row>23</xdr:row>
      <xdr:rowOff>76200</xdr:rowOff>
    </xdr:from>
    <xdr:to>
      <xdr:col>22</xdr:col>
      <xdr:colOff>361950</xdr:colOff>
      <xdr:row>42</xdr:row>
      <xdr:rowOff>38100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266700</xdr:colOff>
      <xdr:row>1</xdr:row>
      <xdr:rowOff>257176</xdr:rowOff>
    </xdr:from>
    <xdr:to>
      <xdr:col>24</xdr:col>
      <xdr:colOff>352425</xdr:colOff>
      <xdr:row>18</xdr:row>
      <xdr:rowOff>171451</xdr:rowOff>
    </xdr:to>
    <xdr:graphicFrame macro="">
      <xdr:nvGraphicFramePr>
        <xdr:cNvPr id="2" name="Chart 34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304801</xdr:colOff>
      <xdr:row>20</xdr:row>
      <xdr:rowOff>76200</xdr:rowOff>
    </xdr:from>
    <xdr:to>
      <xdr:col>24</xdr:col>
      <xdr:colOff>295275</xdr:colOff>
      <xdr:row>38</xdr:row>
      <xdr:rowOff>152400</xdr:rowOff>
    </xdr:to>
    <xdr:graphicFrame macro="">
      <xdr:nvGraphicFramePr>
        <xdr:cNvPr id="3" name="Chart 17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ran/Desktop/&#1588;&#1585;&#1705;&#1578;&#1607;&#1575;&#1740;%20&#1576;&#1740;&#1605;&#1607;%201402/&#1582;&#1575;&#1608;&#1585;&#1605;&#1740;&#1575;&#1606;&#1607;-&#1575;&#1589;&#1604;&#1575;&#1581;&#174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عملكرد استاني"/>
      <sheetName val="عملكرد کلی شبكه فروش"/>
      <sheetName val="تعداد بیمه شدگان اشخاص"/>
      <sheetName val="تعداد بیمه نامه و تعداد خسارت"/>
      <sheetName val="حق بیمه، خسارت و ضریب خسارت"/>
    </sheetNames>
    <sheetDataSet>
      <sheetData sheetId="0"/>
      <sheetData sheetId="1">
        <row r="6">
          <cell r="C6">
            <v>4757878</v>
          </cell>
          <cell r="D6">
            <v>605038</v>
          </cell>
        </row>
        <row r="7">
          <cell r="C7">
            <v>8623914</v>
          </cell>
          <cell r="D7">
            <v>882571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48"/>
  <sheetViews>
    <sheetView showGridLines="0" tabSelected="1" workbookViewId="0">
      <selection activeCell="F3" sqref="F3"/>
    </sheetView>
  </sheetViews>
  <sheetFormatPr defaultRowHeight="15" x14ac:dyDescent="0.25"/>
  <cols>
    <col min="1" max="1" width="5.85546875" customWidth="1"/>
    <col min="2" max="2" width="20.85546875" customWidth="1"/>
    <col min="3" max="3" width="17.28515625" customWidth="1"/>
    <col min="4" max="4" width="27.5703125" customWidth="1"/>
    <col min="5" max="5" width="16.85546875" customWidth="1"/>
    <col min="6" max="6" width="24" customWidth="1"/>
    <col min="7" max="11" width="11.28515625" customWidth="1"/>
  </cols>
  <sheetData>
    <row r="1" spans="2:6" ht="29.25" customHeight="1" x14ac:dyDescent="0.25">
      <c r="B1" s="240" t="s">
        <v>80</v>
      </c>
      <c r="C1" s="240"/>
      <c r="D1" s="240"/>
      <c r="E1" s="240"/>
      <c r="F1" s="240"/>
    </row>
    <row r="2" spans="2:6" s="2" customFormat="1" ht="29.25" customHeight="1" thickBot="1" x14ac:dyDescent="0.3">
      <c r="B2" s="241" t="s">
        <v>209</v>
      </c>
      <c r="C2" s="241"/>
      <c r="D2" s="241"/>
      <c r="E2" s="241"/>
      <c r="F2" s="241"/>
    </row>
    <row r="3" spans="2:6" ht="32.25" customHeight="1" x14ac:dyDescent="0.25">
      <c r="B3" s="10" t="s">
        <v>0</v>
      </c>
      <c r="C3" s="11" t="s">
        <v>1</v>
      </c>
      <c r="D3" s="11" t="s">
        <v>2</v>
      </c>
      <c r="E3" s="11" t="s">
        <v>3</v>
      </c>
      <c r="F3" s="12" t="s">
        <v>4</v>
      </c>
    </row>
    <row r="4" spans="2:6" ht="20.25" customHeight="1" x14ac:dyDescent="0.25">
      <c r="B4" s="6" t="s">
        <v>199</v>
      </c>
      <c r="C4" s="5" t="s">
        <v>5</v>
      </c>
      <c r="D4" s="5" t="s">
        <v>6</v>
      </c>
      <c r="E4" s="5" t="s">
        <v>78</v>
      </c>
      <c r="F4" s="7" t="s">
        <v>7</v>
      </c>
    </row>
    <row r="5" spans="2:6" ht="20.25" customHeight="1" x14ac:dyDescent="0.25">
      <c r="B5" s="8" t="s">
        <v>199</v>
      </c>
      <c r="C5" s="4" t="s">
        <v>8</v>
      </c>
      <c r="D5" s="4" t="s">
        <v>6</v>
      </c>
      <c r="E5" s="4" t="s">
        <v>79</v>
      </c>
      <c r="F5" s="9" t="s">
        <v>9</v>
      </c>
    </row>
    <row r="6" spans="2:6" ht="20.25" customHeight="1" x14ac:dyDescent="0.25">
      <c r="B6" s="6" t="s">
        <v>199</v>
      </c>
      <c r="C6" s="5" t="s">
        <v>10</v>
      </c>
      <c r="D6" s="5" t="s">
        <v>6</v>
      </c>
      <c r="E6" s="13" t="s">
        <v>79</v>
      </c>
      <c r="F6" s="7" t="s">
        <v>11</v>
      </c>
    </row>
    <row r="7" spans="2:6" ht="20.25" customHeight="1" x14ac:dyDescent="0.25">
      <c r="B7" s="8" t="s">
        <v>199</v>
      </c>
      <c r="C7" s="4" t="s">
        <v>177</v>
      </c>
      <c r="D7" s="4" t="s">
        <v>6</v>
      </c>
      <c r="E7" s="4" t="s">
        <v>79</v>
      </c>
      <c r="F7" s="9" t="s">
        <v>12</v>
      </c>
    </row>
    <row r="8" spans="2:6" ht="20.25" customHeight="1" x14ac:dyDescent="0.25">
      <c r="B8" s="6" t="s">
        <v>199</v>
      </c>
      <c r="C8" s="5" t="s">
        <v>13</v>
      </c>
      <c r="D8" s="5" t="s">
        <v>6</v>
      </c>
      <c r="E8" s="5" t="s">
        <v>79</v>
      </c>
      <c r="F8" s="7" t="s">
        <v>14</v>
      </c>
    </row>
    <row r="9" spans="2:6" ht="20.25" customHeight="1" x14ac:dyDescent="0.25">
      <c r="B9" s="8" t="s">
        <v>201</v>
      </c>
      <c r="C9" s="4" t="s">
        <v>13</v>
      </c>
      <c r="D9" s="4" t="s">
        <v>6</v>
      </c>
      <c r="E9" s="4" t="s">
        <v>79</v>
      </c>
      <c r="F9" s="9" t="s">
        <v>15</v>
      </c>
    </row>
    <row r="10" spans="2:6" ht="20.25" customHeight="1" x14ac:dyDescent="0.25">
      <c r="B10" s="6" t="s">
        <v>199</v>
      </c>
      <c r="C10" s="5" t="s">
        <v>13</v>
      </c>
      <c r="D10" s="5" t="s">
        <v>6</v>
      </c>
      <c r="E10" s="5" t="s">
        <v>79</v>
      </c>
      <c r="F10" s="7" t="s">
        <v>16</v>
      </c>
    </row>
    <row r="11" spans="2:6" ht="20.25" customHeight="1" x14ac:dyDescent="0.25">
      <c r="B11" s="8" t="s">
        <v>199</v>
      </c>
      <c r="C11" s="4" t="s">
        <v>13</v>
      </c>
      <c r="D11" s="4" t="s">
        <v>6</v>
      </c>
      <c r="E11" s="4" t="s">
        <v>79</v>
      </c>
      <c r="F11" s="9" t="s">
        <v>17</v>
      </c>
    </row>
    <row r="12" spans="2:6" ht="20.25" customHeight="1" x14ac:dyDescent="0.25">
      <c r="B12" s="6" t="s">
        <v>199</v>
      </c>
      <c r="C12" s="5" t="s">
        <v>13</v>
      </c>
      <c r="D12" s="5" t="s">
        <v>6</v>
      </c>
      <c r="E12" s="5" t="s">
        <v>79</v>
      </c>
      <c r="F12" s="7" t="s">
        <v>18</v>
      </c>
    </row>
    <row r="13" spans="2:6" ht="20.25" customHeight="1" x14ac:dyDescent="0.25">
      <c r="B13" s="8" t="s">
        <v>199</v>
      </c>
      <c r="C13" s="4" t="s">
        <v>19</v>
      </c>
      <c r="D13" s="4" t="s">
        <v>6</v>
      </c>
      <c r="E13" s="4" t="s">
        <v>79</v>
      </c>
      <c r="F13" s="9" t="s">
        <v>20</v>
      </c>
    </row>
    <row r="14" spans="2:6" ht="20.25" customHeight="1" x14ac:dyDescent="0.25">
      <c r="B14" s="129" t="s">
        <v>24</v>
      </c>
      <c r="C14" s="130" t="s">
        <v>21</v>
      </c>
      <c r="D14" s="5" t="s">
        <v>25</v>
      </c>
      <c r="E14" s="130" t="s">
        <v>79</v>
      </c>
      <c r="F14" s="131" t="s">
        <v>26</v>
      </c>
    </row>
    <row r="15" spans="2:6" s="127" customFormat="1" ht="20.25" customHeight="1" x14ac:dyDescent="0.25">
      <c r="B15" s="8" t="s">
        <v>199</v>
      </c>
      <c r="C15" s="4" t="s">
        <v>21</v>
      </c>
      <c r="D15" s="75" t="s">
        <v>143</v>
      </c>
      <c r="E15" s="4" t="s">
        <v>79</v>
      </c>
      <c r="F15" s="9" t="s">
        <v>23</v>
      </c>
    </row>
    <row r="16" spans="2:6" ht="20.25" customHeight="1" x14ac:dyDescent="0.25">
      <c r="B16" s="6" t="s">
        <v>199</v>
      </c>
      <c r="C16" s="5" t="s">
        <v>27</v>
      </c>
      <c r="D16" s="5" t="s">
        <v>22</v>
      </c>
      <c r="E16" s="5" t="s">
        <v>79</v>
      </c>
      <c r="F16" s="7" t="s">
        <v>28</v>
      </c>
    </row>
    <row r="17" spans="2:6" ht="20.25" customHeight="1" x14ac:dyDescent="0.25">
      <c r="B17" s="8" t="s">
        <v>199</v>
      </c>
      <c r="C17" s="4" t="s">
        <v>29</v>
      </c>
      <c r="D17" s="4" t="s">
        <v>6</v>
      </c>
      <c r="E17" s="4" t="s">
        <v>79</v>
      </c>
      <c r="F17" s="9" t="s">
        <v>30</v>
      </c>
    </row>
    <row r="18" spans="2:6" ht="20.25" customHeight="1" x14ac:dyDescent="0.25">
      <c r="B18" s="6" t="s">
        <v>199</v>
      </c>
      <c r="C18" s="5" t="s">
        <v>31</v>
      </c>
      <c r="D18" s="5" t="s">
        <v>6</v>
      </c>
      <c r="E18" s="5" t="s">
        <v>79</v>
      </c>
      <c r="F18" s="7" t="s">
        <v>32</v>
      </c>
    </row>
    <row r="19" spans="2:6" ht="20.25" customHeight="1" x14ac:dyDescent="0.25">
      <c r="B19" s="74" t="s">
        <v>200</v>
      </c>
      <c r="C19" s="75" t="s">
        <v>33</v>
      </c>
      <c r="D19" s="75" t="s">
        <v>143</v>
      </c>
      <c r="E19" s="75" t="s">
        <v>79</v>
      </c>
      <c r="F19" s="76" t="s">
        <v>170</v>
      </c>
    </row>
    <row r="20" spans="2:6" ht="20.25" customHeight="1" x14ac:dyDescent="0.25">
      <c r="B20" s="6" t="s">
        <v>199</v>
      </c>
      <c r="C20" s="5" t="s">
        <v>34</v>
      </c>
      <c r="D20" s="5" t="s">
        <v>6</v>
      </c>
      <c r="E20" s="5" t="s">
        <v>79</v>
      </c>
      <c r="F20" s="7" t="s">
        <v>35</v>
      </c>
    </row>
    <row r="21" spans="2:6" ht="20.25" customHeight="1" x14ac:dyDescent="0.25">
      <c r="B21" s="8" t="s">
        <v>199</v>
      </c>
      <c r="C21" s="4" t="s">
        <v>36</v>
      </c>
      <c r="D21" s="4" t="s">
        <v>6</v>
      </c>
      <c r="E21" s="4" t="s">
        <v>79</v>
      </c>
      <c r="F21" s="9" t="s">
        <v>37</v>
      </c>
    </row>
    <row r="22" spans="2:6" ht="20.25" customHeight="1" x14ac:dyDescent="0.25">
      <c r="B22" s="6" t="s">
        <v>199</v>
      </c>
      <c r="C22" s="5" t="s">
        <v>158</v>
      </c>
      <c r="D22" s="5" t="s">
        <v>6</v>
      </c>
      <c r="E22" s="5" t="s">
        <v>79</v>
      </c>
      <c r="F22" s="7" t="s">
        <v>156</v>
      </c>
    </row>
    <row r="23" spans="2:6" ht="20.25" customHeight="1" x14ac:dyDescent="0.25">
      <c r="B23" s="8" t="s">
        <v>199</v>
      </c>
      <c r="C23" s="4" t="s">
        <v>38</v>
      </c>
      <c r="D23" s="4" t="s">
        <v>6</v>
      </c>
      <c r="E23" s="4" t="s">
        <v>79</v>
      </c>
      <c r="F23" s="9" t="s">
        <v>39</v>
      </c>
    </row>
    <row r="24" spans="2:6" ht="20.25" customHeight="1" x14ac:dyDescent="0.25">
      <c r="B24" s="6" t="s">
        <v>24</v>
      </c>
      <c r="C24" s="5" t="s">
        <v>40</v>
      </c>
      <c r="D24" s="5" t="s">
        <v>144</v>
      </c>
      <c r="E24" s="5" t="s">
        <v>79</v>
      </c>
      <c r="F24" s="7" t="s">
        <v>41</v>
      </c>
    </row>
    <row r="25" spans="2:6" ht="20.25" customHeight="1" x14ac:dyDescent="0.25">
      <c r="B25" s="8" t="s">
        <v>199</v>
      </c>
      <c r="C25" s="4" t="s">
        <v>42</v>
      </c>
      <c r="D25" s="4" t="s">
        <v>6</v>
      </c>
      <c r="E25" s="4" t="s">
        <v>79</v>
      </c>
      <c r="F25" s="9" t="s">
        <v>43</v>
      </c>
    </row>
    <row r="26" spans="2:6" ht="20.25" customHeight="1" x14ac:dyDescent="0.25">
      <c r="B26" s="6" t="s">
        <v>199</v>
      </c>
      <c r="C26" s="5" t="s">
        <v>44</v>
      </c>
      <c r="D26" s="5" t="s">
        <v>6</v>
      </c>
      <c r="E26" s="5" t="s">
        <v>79</v>
      </c>
      <c r="F26" s="7" t="s">
        <v>45</v>
      </c>
    </row>
    <row r="27" spans="2:6" ht="27.75" customHeight="1" x14ac:dyDescent="0.25">
      <c r="B27" s="8" t="s">
        <v>46</v>
      </c>
      <c r="C27" s="4" t="s">
        <v>47</v>
      </c>
      <c r="D27" s="4" t="s">
        <v>22</v>
      </c>
      <c r="E27" s="4" t="s">
        <v>79</v>
      </c>
      <c r="F27" s="9" t="s">
        <v>48</v>
      </c>
    </row>
    <row r="28" spans="2:6" ht="20.25" customHeight="1" x14ac:dyDescent="0.25">
      <c r="B28" s="6" t="s">
        <v>199</v>
      </c>
      <c r="C28" s="5" t="s">
        <v>49</v>
      </c>
      <c r="D28" s="5" t="s">
        <v>6</v>
      </c>
      <c r="E28" s="5" t="s">
        <v>79</v>
      </c>
      <c r="F28" s="7" t="s">
        <v>50</v>
      </c>
    </row>
    <row r="29" spans="2:6" ht="20.25" customHeight="1" x14ac:dyDescent="0.25">
      <c r="B29" s="8" t="s">
        <v>199</v>
      </c>
      <c r="C29" s="4" t="s">
        <v>51</v>
      </c>
      <c r="D29" s="4" t="s">
        <v>22</v>
      </c>
      <c r="E29" s="4" t="s">
        <v>79</v>
      </c>
      <c r="F29" s="9" t="s">
        <v>53</v>
      </c>
    </row>
    <row r="30" spans="2:6" s="127" customFormat="1" ht="24.75" customHeight="1" x14ac:dyDescent="0.25">
      <c r="B30" s="6" t="s">
        <v>199</v>
      </c>
      <c r="C30" s="5" t="s">
        <v>51</v>
      </c>
      <c r="D30" s="5" t="s">
        <v>22</v>
      </c>
      <c r="E30" s="5" t="s">
        <v>79</v>
      </c>
      <c r="F30" s="7" t="s">
        <v>52</v>
      </c>
    </row>
    <row r="31" spans="2:6" ht="20.25" customHeight="1" x14ac:dyDescent="0.25">
      <c r="B31" s="8" t="s">
        <v>199</v>
      </c>
      <c r="C31" s="4" t="s">
        <v>54</v>
      </c>
      <c r="D31" s="4" t="s">
        <v>6</v>
      </c>
      <c r="E31" s="4" t="s">
        <v>79</v>
      </c>
      <c r="F31" s="9" t="s">
        <v>55</v>
      </c>
    </row>
    <row r="32" spans="2:6" ht="20.25" customHeight="1" x14ac:dyDescent="0.25">
      <c r="B32" s="6" t="s">
        <v>199</v>
      </c>
      <c r="C32" s="5" t="s">
        <v>56</v>
      </c>
      <c r="D32" s="5" t="s">
        <v>6</v>
      </c>
      <c r="E32" s="5" t="s">
        <v>79</v>
      </c>
      <c r="F32" s="7" t="s">
        <v>57</v>
      </c>
    </row>
    <row r="33" spans="2:6" ht="20.25" customHeight="1" x14ac:dyDescent="0.25">
      <c r="B33" s="8" t="s">
        <v>199</v>
      </c>
      <c r="C33" s="4" t="s">
        <v>58</v>
      </c>
      <c r="D33" s="4" t="s">
        <v>6</v>
      </c>
      <c r="E33" s="4" t="s">
        <v>79</v>
      </c>
      <c r="F33" s="9" t="s">
        <v>59</v>
      </c>
    </row>
    <row r="34" spans="2:6" ht="20.25" customHeight="1" x14ac:dyDescent="0.25">
      <c r="B34" s="6" t="s">
        <v>60</v>
      </c>
      <c r="C34" s="5" t="s">
        <v>61</v>
      </c>
      <c r="D34" s="5" t="s">
        <v>6</v>
      </c>
      <c r="E34" s="5" t="s">
        <v>79</v>
      </c>
      <c r="F34" s="7" t="s">
        <v>62</v>
      </c>
    </row>
    <row r="35" spans="2:6" ht="20.25" customHeight="1" x14ac:dyDescent="0.25">
      <c r="B35" s="8" t="s">
        <v>199</v>
      </c>
      <c r="C35" s="4" t="s">
        <v>63</v>
      </c>
      <c r="D35" s="4" t="s">
        <v>6</v>
      </c>
      <c r="E35" s="4" t="s">
        <v>79</v>
      </c>
      <c r="F35" s="9" t="s">
        <v>64</v>
      </c>
    </row>
    <row r="36" spans="2:6" ht="20.25" customHeight="1" x14ac:dyDescent="0.25">
      <c r="B36" s="71" t="s">
        <v>60</v>
      </c>
      <c r="C36" s="72" t="s">
        <v>65</v>
      </c>
      <c r="D36" s="72" t="s">
        <v>6</v>
      </c>
      <c r="E36" s="72" t="s">
        <v>79</v>
      </c>
      <c r="F36" s="73" t="s">
        <v>66</v>
      </c>
    </row>
    <row r="37" spans="2:6" s="70" customFormat="1" ht="20.25" customHeight="1" x14ac:dyDescent="0.25">
      <c r="B37" s="162" t="s">
        <v>24</v>
      </c>
      <c r="C37" s="163" t="s">
        <v>145</v>
      </c>
      <c r="D37" s="163" t="s">
        <v>144</v>
      </c>
      <c r="E37" s="163" t="s">
        <v>79</v>
      </c>
      <c r="F37" s="164" t="s">
        <v>142</v>
      </c>
    </row>
    <row r="38" spans="2:6" s="158" customFormat="1" ht="20.25" customHeight="1" x14ac:dyDescent="0.25">
      <c r="B38" s="159" t="s">
        <v>24</v>
      </c>
      <c r="C38" s="160" t="s">
        <v>166</v>
      </c>
      <c r="D38" s="160" t="s">
        <v>144</v>
      </c>
      <c r="E38" s="160" t="s">
        <v>79</v>
      </c>
      <c r="F38" s="161" t="s">
        <v>162</v>
      </c>
    </row>
    <row r="39" spans="2:6" s="158" customFormat="1" ht="20.25" customHeight="1" x14ac:dyDescent="0.25">
      <c r="B39" s="162" t="s">
        <v>24</v>
      </c>
      <c r="C39" s="163" t="s">
        <v>167</v>
      </c>
      <c r="D39" s="163" t="s">
        <v>144</v>
      </c>
      <c r="E39" s="163" t="s">
        <v>79</v>
      </c>
      <c r="F39" s="164" t="s">
        <v>163</v>
      </c>
    </row>
    <row r="40" spans="2:6" s="158" customFormat="1" ht="20.25" customHeight="1" x14ac:dyDescent="0.25">
      <c r="B40" s="71" t="s">
        <v>60</v>
      </c>
      <c r="C40" s="72" t="s">
        <v>168</v>
      </c>
      <c r="D40" s="72" t="s">
        <v>6</v>
      </c>
      <c r="E40" s="72" t="s">
        <v>79</v>
      </c>
      <c r="F40" s="73" t="s">
        <v>164</v>
      </c>
    </row>
    <row r="41" spans="2:6" s="191" customFormat="1" ht="20.25" customHeight="1" x14ac:dyDescent="0.25">
      <c r="B41" s="162" t="s">
        <v>199</v>
      </c>
      <c r="C41" s="163" t="s">
        <v>169</v>
      </c>
      <c r="D41" s="163" t="s">
        <v>6</v>
      </c>
      <c r="E41" s="163" t="s">
        <v>79</v>
      </c>
      <c r="F41" s="164" t="s">
        <v>165</v>
      </c>
    </row>
    <row r="42" spans="2:6" s="191" customFormat="1" ht="20.25" customHeight="1" x14ac:dyDescent="0.25">
      <c r="B42" s="71" t="s">
        <v>60</v>
      </c>
      <c r="C42" s="72" t="s">
        <v>183</v>
      </c>
      <c r="D42" s="72" t="s">
        <v>182</v>
      </c>
      <c r="E42" s="72" t="s">
        <v>79</v>
      </c>
      <c r="F42" s="73" t="s">
        <v>178</v>
      </c>
    </row>
    <row r="43" spans="2:6" s="191" customFormat="1" ht="20.25" customHeight="1" x14ac:dyDescent="0.25">
      <c r="B43" s="162" t="s">
        <v>199</v>
      </c>
      <c r="C43" s="163" t="s">
        <v>184</v>
      </c>
      <c r="D43" s="163" t="s">
        <v>182</v>
      </c>
      <c r="E43" s="163" t="s">
        <v>79</v>
      </c>
      <c r="F43" s="164" t="s">
        <v>179</v>
      </c>
    </row>
    <row r="44" spans="2:6" s="191" customFormat="1" ht="20.25" customHeight="1" thickBot="1" x14ac:dyDescent="0.3">
      <c r="B44" s="71" t="s">
        <v>24</v>
      </c>
      <c r="C44" s="72" t="s">
        <v>185</v>
      </c>
      <c r="D44" s="72" t="s">
        <v>144</v>
      </c>
      <c r="E44" s="72" t="s">
        <v>79</v>
      </c>
      <c r="F44" s="73" t="s">
        <v>181</v>
      </c>
    </row>
    <row r="45" spans="2:6" s="158" customFormat="1" ht="20.25" hidden="1" customHeight="1" thickBot="1" x14ac:dyDescent="0.3">
      <c r="B45" s="162" t="s">
        <v>60</v>
      </c>
      <c r="C45" s="163" t="s">
        <v>186</v>
      </c>
      <c r="D45" s="163" t="s">
        <v>182</v>
      </c>
      <c r="E45" s="163" t="s">
        <v>79</v>
      </c>
      <c r="F45" s="164" t="s">
        <v>180</v>
      </c>
    </row>
    <row r="46" spans="2:6" ht="33" customHeight="1" x14ac:dyDescent="0.25">
      <c r="B46" s="238" t="s">
        <v>198</v>
      </c>
      <c r="C46" s="238"/>
      <c r="D46" s="238"/>
      <c r="E46" s="238"/>
      <c r="F46" s="238"/>
    </row>
    <row r="47" spans="2:6" ht="26.25" customHeight="1" x14ac:dyDescent="0.25">
      <c r="B47" s="242" t="s">
        <v>157</v>
      </c>
      <c r="C47" s="242"/>
      <c r="D47" s="242"/>
      <c r="E47" s="242"/>
      <c r="F47" s="242"/>
    </row>
    <row r="48" spans="2:6" ht="33.75" customHeight="1" x14ac:dyDescent="0.25">
      <c r="B48" s="239" t="s">
        <v>197</v>
      </c>
      <c r="C48" s="239"/>
      <c r="D48" s="239"/>
      <c r="E48" s="239"/>
      <c r="F48" s="239"/>
    </row>
  </sheetData>
  <mergeCells count="5">
    <mergeCell ref="B46:F46"/>
    <mergeCell ref="B48:F48"/>
    <mergeCell ref="B1:F1"/>
    <mergeCell ref="B2:F2"/>
    <mergeCell ref="B47:F47"/>
  </mergeCells>
  <pageMargins left="0.196850393700787" right="0.196850393700787" top="0.196850393700787" bottom="1.1968503937007899" header="0.196850393700787" footer="0.196850393700787"/>
  <pageSetup paperSize="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M142"/>
  <sheetViews>
    <sheetView showGridLines="0" view="pageBreakPreview" zoomScaleNormal="100" zoomScaleSheetLayoutView="100" workbookViewId="0">
      <selection activeCell="B3" sqref="B3:B4"/>
    </sheetView>
  </sheetViews>
  <sheetFormatPr defaultColWidth="9.140625" defaultRowHeight="15" x14ac:dyDescent="0.25"/>
  <cols>
    <col min="1" max="1" width="3.5703125" style="203" customWidth="1"/>
    <col min="2" max="2" width="13.5703125" style="203" customWidth="1"/>
    <col min="3" max="3" width="10.85546875" style="203" customWidth="1"/>
    <col min="4" max="4" width="11.5703125" style="203" customWidth="1"/>
    <col min="5" max="6" width="14" style="203" customWidth="1"/>
    <col min="7" max="7" width="10.85546875" style="203" customWidth="1"/>
    <col min="8" max="8" width="12.28515625" style="203" customWidth="1"/>
    <col min="9" max="9" width="15.5703125" style="203" customWidth="1"/>
    <col min="10" max="10" width="14.85546875" style="203" customWidth="1"/>
    <col min="11" max="11" width="20.5703125" style="203" customWidth="1"/>
    <col min="12" max="16384" width="9.140625" style="203"/>
  </cols>
  <sheetData>
    <row r="1" spans="2:13" ht="24" customHeight="1" x14ac:dyDescent="0.25">
      <c r="B1" s="240" t="s">
        <v>192</v>
      </c>
      <c r="C1" s="240"/>
      <c r="D1" s="240"/>
      <c r="E1" s="240"/>
      <c r="F1" s="240"/>
      <c r="G1" s="240"/>
      <c r="H1" s="240"/>
      <c r="I1" s="240"/>
      <c r="J1" s="240"/>
      <c r="K1" s="240"/>
    </row>
    <row r="2" spans="2:13" ht="24" customHeight="1" thickBot="1" x14ac:dyDescent="0.3">
      <c r="B2" s="241" t="s">
        <v>193</v>
      </c>
      <c r="C2" s="241"/>
      <c r="D2" s="241"/>
      <c r="E2" s="241"/>
      <c r="F2" s="241"/>
      <c r="G2" s="241"/>
      <c r="H2" s="241"/>
      <c r="I2" s="241"/>
      <c r="J2" s="241"/>
      <c r="K2" s="241"/>
    </row>
    <row r="3" spans="2:13" ht="30.75" customHeight="1" x14ac:dyDescent="0.25">
      <c r="B3" s="265" t="s">
        <v>73</v>
      </c>
      <c r="C3" s="261" t="s">
        <v>148</v>
      </c>
      <c r="D3" s="261"/>
      <c r="E3" s="261"/>
      <c r="F3" s="262"/>
      <c r="G3" s="260" t="s">
        <v>72</v>
      </c>
      <c r="H3" s="261"/>
      <c r="I3" s="261"/>
      <c r="J3" s="261"/>
      <c r="K3" s="246" t="s">
        <v>4</v>
      </c>
    </row>
    <row r="4" spans="2:13" ht="70.5" customHeight="1" thickBot="1" x14ac:dyDescent="0.3">
      <c r="B4" s="266"/>
      <c r="C4" s="43" t="s">
        <v>126</v>
      </c>
      <c r="D4" s="43" t="s">
        <v>125</v>
      </c>
      <c r="E4" s="205" t="s">
        <v>161</v>
      </c>
      <c r="F4" s="46">
        <v>1401</v>
      </c>
      <c r="G4" s="31" t="s">
        <v>129</v>
      </c>
      <c r="H4" s="204" t="s">
        <v>125</v>
      </c>
      <c r="I4" s="204" t="s">
        <v>161</v>
      </c>
      <c r="J4" s="204">
        <v>1401</v>
      </c>
      <c r="K4" s="247"/>
    </row>
    <row r="5" spans="2:13" ht="18" customHeight="1" x14ac:dyDescent="0.25">
      <c r="B5" s="174" t="e">
        <f>E5/I5*100</f>
        <v>#DIV/0!</v>
      </c>
      <c r="C5" s="136" t="e">
        <f>E5/$E$36*100</f>
        <v>#DIV/0!</v>
      </c>
      <c r="D5" s="136" t="e">
        <f>((E5-F5)/F5)*100</f>
        <v>#DIV/0!</v>
      </c>
      <c r="E5" s="137"/>
      <c r="F5" s="138"/>
      <c r="G5" s="133" t="e">
        <f>I5/$I$36*100</f>
        <v>#DIV/0!</v>
      </c>
      <c r="H5" s="120" t="e">
        <f>((I5-J5)/J5)*100</f>
        <v>#DIV/0!</v>
      </c>
      <c r="I5" s="120"/>
      <c r="J5" s="120"/>
      <c r="K5" s="19" t="s">
        <v>84</v>
      </c>
      <c r="M5" s="62" t="s">
        <v>136</v>
      </c>
    </row>
    <row r="6" spans="2:13" ht="18" customHeight="1" x14ac:dyDescent="0.25">
      <c r="B6" s="175" t="e">
        <f t="shared" ref="B6:B36" si="0">E6/I6*100</f>
        <v>#DIV/0!</v>
      </c>
      <c r="C6" s="124" t="e">
        <f t="shared" ref="C6:C34" si="1">E6/$E$36*100</f>
        <v>#DIV/0!</v>
      </c>
      <c r="D6" s="124" t="e">
        <f t="shared" ref="D6:D36" si="2">((E6-F6)/F6)*100</f>
        <v>#DIV/0!</v>
      </c>
      <c r="E6" s="139">
        <f>E5</f>
        <v>0</v>
      </c>
      <c r="F6" s="140">
        <f>F5</f>
        <v>0</v>
      </c>
      <c r="G6" s="119" t="e">
        <f t="shared" ref="G6:G32" si="3">I6/$I$36*100</f>
        <v>#DIV/0!</v>
      </c>
      <c r="H6" s="121" t="e">
        <f t="shared" ref="H6:H34" si="4">((I6-J6)/J6)*100</f>
        <v>#DIV/0!</v>
      </c>
      <c r="I6" s="121">
        <f>I5</f>
        <v>0</v>
      </c>
      <c r="J6" s="121">
        <f>J5</f>
        <v>0</v>
      </c>
      <c r="K6" s="115" t="s">
        <v>68</v>
      </c>
      <c r="M6" s="62" t="s">
        <v>137</v>
      </c>
    </row>
    <row r="7" spans="2:13" ht="18" customHeight="1" x14ac:dyDescent="0.25">
      <c r="B7" s="176" t="e">
        <f t="shared" si="0"/>
        <v>#DIV/0!</v>
      </c>
      <c r="C7" s="125" t="e">
        <f t="shared" si="1"/>
        <v>#DIV/0!</v>
      </c>
      <c r="D7" s="125" t="e">
        <f t="shared" si="2"/>
        <v>#DIV/0!</v>
      </c>
      <c r="E7" s="134"/>
      <c r="F7" s="135"/>
      <c r="G7" s="118" t="e">
        <f t="shared" si="3"/>
        <v>#DIV/0!</v>
      </c>
      <c r="H7" s="122" t="e">
        <f t="shared" si="4"/>
        <v>#DIV/0!</v>
      </c>
      <c r="I7" s="122"/>
      <c r="J7" s="122"/>
      <c r="K7" s="37" t="s">
        <v>86</v>
      </c>
    </row>
    <row r="8" spans="2:13" ht="18" customHeight="1" x14ac:dyDescent="0.25">
      <c r="B8" s="175" t="e">
        <f t="shared" si="0"/>
        <v>#DIV/0!</v>
      </c>
      <c r="C8" s="124" t="e">
        <f t="shared" si="1"/>
        <v>#DIV/0!</v>
      </c>
      <c r="D8" s="124" t="e">
        <f t="shared" si="2"/>
        <v>#DIV/0!</v>
      </c>
      <c r="E8" s="139"/>
      <c r="F8" s="140"/>
      <c r="G8" s="119" t="e">
        <f t="shared" si="3"/>
        <v>#DIV/0!</v>
      </c>
      <c r="H8" s="121" t="e">
        <f t="shared" si="4"/>
        <v>#DIV/0!</v>
      </c>
      <c r="I8" s="121"/>
      <c r="J8" s="121"/>
      <c r="K8" s="17" t="s">
        <v>85</v>
      </c>
    </row>
    <row r="9" spans="2:13" ht="18" customHeight="1" x14ac:dyDescent="0.25">
      <c r="B9" s="176" t="e">
        <f t="shared" si="0"/>
        <v>#DIV/0!</v>
      </c>
      <c r="C9" s="125" t="e">
        <f t="shared" si="1"/>
        <v>#DIV/0!</v>
      </c>
      <c r="D9" s="125" t="e">
        <f t="shared" si="2"/>
        <v>#DIV/0!</v>
      </c>
      <c r="E9" s="134"/>
      <c r="F9" s="135"/>
      <c r="G9" s="118" t="e">
        <f t="shared" si="3"/>
        <v>#DIV/0!</v>
      </c>
      <c r="H9" s="122" t="e">
        <f t="shared" si="4"/>
        <v>#DIV/0!</v>
      </c>
      <c r="I9" s="122"/>
      <c r="J9" s="122"/>
      <c r="K9" s="37" t="s">
        <v>87</v>
      </c>
    </row>
    <row r="10" spans="2:13" ht="18" customHeight="1" x14ac:dyDescent="0.25">
      <c r="B10" s="175" t="e">
        <f t="shared" si="0"/>
        <v>#DIV/0!</v>
      </c>
      <c r="C10" s="124" t="e">
        <f t="shared" si="1"/>
        <v>#DIV/0!</v>
      </c>
      <c r="D10" s="124" t="e">
        <f t="shared" si="2"/>
        <v>#DIV/0!</v>
      </c>
      <c r="E10" s="121"/>
      <c r="F10" s="141"/>
      <c r="G10" s="119" t="e">
        <f t="shared" si="3"/>
        <v>#DIV/0!</v>
      </c>
      <c r="H10" s="121" t="e">
        <f t="shared" si="4"/>
        <v>#DIV/0!</v>
      </c>
      <c r="I10" s="121"/>
      <c r="J10" s="121"/>
      <c r="K10" s="17" t="s">
        <v>89</v>
      </c>
    </row>
    <row r="11" spans="2:13" ht="18" customHeight="1" x14ac:dyDescent="0.25">
      <c r="B11" s="176" t="e">
        <f t="shared" si="0"/>
        <v>#DIV/0!</v>
      </c>
      <c r="C11" s="125" t="e">
        <f t="shared" si="1"/>
        <v>#DIV/0!</v>
      </c>
      <c r="D11" s="125" t="e">
        <f t="shared" si="2"/>
        <v>#DIV/0!</v>
      </c>
      <c r="E11" s="142"/>
      <c r="F11" s="135"/>
      <c r="G11" s="118" t="e">
        <f t="shared" si="3"/>
        <v>#DIV/0!</v>
      </c>
      <c r="H11" s="122" t="e">
        <f t="shared" si="4"/>
        <v>#DIV/0!</v>
      </c>
      <c r="I11" s="122"/>
      <c r="J11" s="122"/>
      <c r="K11" s="37" t="s">
        <v>88</v>
      </c>
    </row>
    <row r="12" spans="2:13" ht="18" customHeight="1" x14ac:dyDescent="0.25">
      <c r="B12" s="175" t="e">
        <f t="shared" si="0"/>
        <v>#DIV/0!</v>
      </c>
      <c r="C12" s="124" t="e">
        <f t="shared" si="1"/>
        <v>#DIV/0!</v>
      </c>
      <c r="D12" s="124" t="e">
        <f t="shared" si="2"/>
        <v>#DIV/0!</v>
      </c>
      <c r="E12" s="139"/>
      <c r="F12" s="140"/>
      <c r="G12" s="119" t="e">
        <f>I12/$I$36*100</f>
        <v>#DIV/0!</v>
      </c>
      <c r="H12" s="121" t="e">
        <f t="shared" si="4"/>
        <v>#DIV/0!</v>
      </c>
      <c r="I12" s="121"/>
      <c r="J12" s="121"/>
      <c r="K12" s="17" t="s">
        <v>91</v>
      </c>
    </row>
    <row r="13" spans="2:13" ht="18" customHeight="1" x14ac:dyDescent="0.25">
      <c r="B13" s="176" t="e">
        <f t="shared" si="0"/>
        <v>#DIV/0!</v>
      </c>
      <c r="C13" s="125" t="e">
        <f t="shared" si="1"/>
        <v>#DIV/0!</v>
      </c>
      <c r="D13" s="125" t="e">
        <f t="shared" si="2"/>
        <v>#DIV/0!</v>
      </c>
      <c r="E13" s="134"/>
      <c r="F13" s="135"/>
      <c r="G13" s="118" t="e">
        <f t="shared" si="3"/>
        <v>#DIV/0!</v>
      </c>
      <c r="H13" s="122" t="e">
        <f t="shared" si="4"/>
        <v>#DIV/0!</v>
      </c>
      <c r="I13" s="122"/>
      <c r="J13" s="122"/>
      <c r="K13" s="37" t="s">
        <v>90</v>
      </c>
    </row>
    <row r="14" spans="2:13" ht="18" customHeight="1" x14ac:dyDescent="0.25">
      <c r="B14" s="175" t="e">
        <f t="shared" si="0"/>
        <v>#DIV/0!</v>
      </c>
      <c r="C14" s="124" t="e">
        <f t="shared" si="1"/>
        <v>#DIV/0!</v>
      </c>
      <c r="D14" s="124" t="e">
        <f t="shared" si="2"/>
        <v>#DIV/0!</v>
      </c>
      <c r="E14" s="139"/>
      <c r="F14" s="140"/>
      <c r="G14" s="119" t="e">
        <f t="shared" si="3"/>
        <v>#DIV/0!</v>
      </c>
      <c r="H14" s="121" t="e">
        <f t="shared" si="4"/>
        <v>#DIV/0!</v>
      </c>
      <c r="I14" s="121"/>
      <c r="J14" s="121"/>
      <c r="K14" s="17" t="s">
        <v>92</v>
      </c>
    </row>
    <row r="15" spans="2:13" ht="18" customHeight="1" x14ac:dyDescent="0.25">
      <c r="B15" s="176" t="e">
        <f t="shared" si="0"/>
        <v>#DIV/0!</v>
      </c>
      <c r="C15" s="125" t="e">
        <f t="shared" si="1"/>
        <v>#DIV/0!</v>
      </c>
      <c r="D15" s="125" t="e">
        <f t="shared" si="2"/>
        <v>#DIV/0!</v>
      </c>
      <c r="E15" s="134"/>
      <c r="F15" s="135"/>
      <c r="G15" s="118" t="e">
        <f t="shared" si="3"/>
        <v>#DIV/0!</v>
      </c>
      <c r="H15" s="122" t="e">
        <f t="shared" si="4"/>
        <v>#DIV/0!</v>
      </c>
      <c r="I15" s="122"/>
      <c r="J15" s="122"/>
      <c r="K15" s="37" t="s">
        <v>93</v>
      </c>
    </row>
    <row r="16" spans="2:13" ht="18" customHeight="1" x14ac:dyDescent="0.25">
      <c r="B16" s="175" t="e">
        <f t="shared" si="0"/>
        <v>#DIV/0!</v>
      </c>
      <c r="C16" s="124" t="e">
        <f t="shared" si="1"/>
        <v>#DIV/0!</v>
      </c>
      <c r="D16" s="124" t="e">
        <f t="shared" si="2"/>
        <v>#DIV/0!</v>
      </c>
      <c r="E16" s="139"/>
      <c r="F16" s="140"/>
      <c r="G16" s="119" t="e">
        <f t="shared" si="3"/>
        <v>#DIV/0!</v>
      </c>
      <c r="H16" s="121" t="e">
        <f t="shared" si="4"/>
        <v>#DIV/0!</v>
      </c>
      <c r="I16" s="121"/>
      <c r="J16" s="121"/>
      <c r="K16" s="17" t="s">
        <v>94</v>
      </c>
    </row>
    <row r="17" spans="2:12" ht="18" customHeight="1" x14ac:dyDescent="0.25">
      <c r="B17" s="176" t="e">
        <f t="shared" si="0"/>
        <v>#DIV/0!</v>
      </c>
      <c r="C17" s="125" t="e">
        <f t="shared" si="1"/>
        <v>#DIV/0!</v>
      </c>
      <c r="D17" s="125" t="e">
        <f t="shared" si="2"/>
        <v>#DIV/0!</v>
      </c>
      <c r="E17" s="134"/>
      <c r="F17" s="135"/>
      <c r="G17" s="118" t="e">
        <f t="shared" si="3"/>
        <v>#DIV/0!</v>
      </c>
      <c r="H17" s="122" t="e">
        <f t="shared" si="4"/>
        <v>#DIV/0!</v>
      </c>
      <c r="I17" s="122"/>
      <c r="J17" s="122"/>
      <c r="K17" s="37" t="s">
        <v>95</v>
      </c>
    </row>
    <row r="18" spans="2:12" ht="18" customHeight="1" x14ac:dyDescent="0.25">
      <c r="B18" s="175" t="e">
        <f t="shared" si="0"/>
        <v>#DIV/0!</v>
      </c>
      <c r="C18" s="124" t="e">
        <f t="shared" si="1"/>
        <v>#DIV/0!</v>
      </c>
      <c r="D18" s="124" t="e">
        <f t="shared" si="2"/>
        <v>#DIV/0!</v>
      </c>
      <c r="E18" s="139"/>
      <c r="F18" s="143"/>
      <c r="G18" s="119" t="e">
        <f t="shared" si="3"/>
        <v>#DIV/0!</v>
      </c>
      <c r="H18" s="121" t="e">
        <f t="shared" si="4"/>
        <v>#DIV/0!</v>
      </c>
      <c r="I18" s="121"/>
      <c r="J18" s="121"/>
      <c r="K18" s="17" t="s">
        <v>96</v>
      </c>
    </row>
    <row r="19" spans="2:12" ht="18" hidden="1" customHeight="1" x14ac:dyDescent="0.25">
      <c r="B19" s="176" t="e">
        <f t="shared" si="0"/>
        <v>#DIV/0!</v>
      </c>
      <c r="C19" s="125" t="e">
        <f t="shared" si="1"/>
        <v>#DIV/0!</v>
      </c>
      <c r="D19" s="125" t="e">
        <f t="shared" si="2"/>
        <v>#DIV/0!</v>
      </c>
      <c r="E19" s="134"/>
      <c r="F19" s="144"/>
      <c r="G19" s="118" t="e">
        <f t="shared" si="3"/>
        <v>#DIV/0!</v>
      </c>
      <c r="H19" s="122" t="e">
        <f t="shared" si="4"/>
        <v>#DIV/0!</v>
      </c>
      <c r="I19" s="122"/>
      <c r="J19" s="122"/>
      <c r="K19" s="37" t="s">
        <v>97</v>
      </c>
    </row>
    <row r="20" spans="2:12" ht="18" customHeight="1" x14ac:dyDescent="0.25">
      <c r="B20" s="176" t="e">
        <f t="shared" si="0"/>
        <v>#DIV/0!</v>
      </c>
      <c r="C20" s="125" t="e">
        <f t="shared" si="1"/>
        <v>#DIV/0!</v>
      </c>
      <c r="D20" s="125" t="e">
        <f t="shared" si="2"/>
        <v>#DIV/0!</v>
      </c>
      <c r="E20" s="134"/>
      <c r="F20" s="135"/>
      <c r="G20" s="118" t="e">
        <f t="shared" si="3"/>
        <v>#DIV/0!</v>
      </c>
      <c r="H20" s="122" t="e">
        <f t="shared" si="4"/>
        <v>#DIV/0!</v>
      </c>
      <c r="I20" s="122"/>
      <c r="J20" s="122"/>
      <c r="K20" s="37" t="s">
        <v>98</v>
      </c>
    </row>
    <row r="21" spans="2:12" ht="18" customHeight="1" x14ac:dyDescent="0.25">
      <c r="B21" s="175" t="e">
        <f t="shared" si="0"/>
        <v>#DIV/0!</v>
      </c>
      <c r="C21" s="124" t="e">
        <f t="shared" si="1"/>
        <v>#DIV/0!</v>
      </c>
      <c r="D21" s="124" t="e">
        <f t="shared" si="2"/>
        <v>#DIV/0!</v>
      </c>
      <c r="E21" s="139"/>
      <c r="F21" s="143"/>
      <c r="G21" s="119" t="e">
        <f t="shared" si="3"/>
        <v>#DIV/0!</v>
      </c>
      <c r="H21" s="121" t="e">
        <f t="shared" si="4"/>
        <v>#DIV/0!</v>
      </c>
      <c r="I21" s="121"/>
      <c r="J21" s="121"/>
      <c r="K21" s="17" t="s">
        <v>99</v>
      </c>
    </row>
    <row r="22" spans="2:12" ht="18" customHeight="1" x14ac:dyDescent="0.25">
      <c r="B22" s="176" t="e">
        <f t="shared" si="0"/>
        <v>#DIV/0!</v>
      </c>
      <c r="C22" s="125" t="e">
        <f t="shared" si="1"/>
        <v>#DIV/0!</v>
      </c>
      <c r="D22" s="125" t="e">
        <f t="shared" si="2"/>
        <v>#DIV/0!</v>
      </c>
      <c r="E22" s="134"/>
      <c r="F22" s="135"/>
      <c r="G22" s="118" t="e">
        <f t="shared" si="3"/>
        <v>#DIV/0!</v>
      </c>
      <c r="H22" s="122" t="e">
        <f t="shared" si="4"/>
        <v>#DIV/0!</v>
      </c>
      <c r="I22" s="122"/>
      <c r="J22" s="122"/>
      <c r="K22" s="37" t="s">
        <v>100</v>
      </c>
    </row>
    <row r="23" spans="2:12" ht="18" customHeight="1" x14ac:dyDescent="0.25">
      <c r="B23" s="175" t="e">
        <f t="shared" si="0"/>
        <v>#DIV/0!</v>
      </c>
      <c r="C23" s="124" t="e">
        <f t="shared" si="1"/>
        <v>#DIV/0!</v>
      </c>
      <c r="D23" s="124" t="e">
        <f t="shared" si="2"/>
        <v>#DIV/0!</v>
      </c>
      <c r="E23" s="139"/>
      <c r="F23" s="143"/>
      <c r="G23" s="119" t="e">
        <f t="shared" si="3"/>
        <v>#DIV/0!</v>
      </c>
      <c r="H23" s="121" t="e">
        <f t="shared" si="4"/>
        <v>#DIV/0!</v>
      </c>
      <c r="I23" s="121"/>
      <c r="J23" s="121"/>
      <c r="K23" s="17" t="s">
        <v>101</v>
      </c>
    </row>
    <row r="24" spans="2:12" ht="18" customHeight="1" x14ac:dyDescent="0.25">
      <c r="B24" s="176" t="e">
        <f t="shared" si="0"/>
        <v>#DIV/0!</v>
      </c>
      <c r="C24" s="125" t="e">
        <f t="shared" si="1"/>
        <v>#DIV/0!</v>
      </c>
      <c r="D24" s="125" t="e">
        <f t="shared" si="2"/>
        <v>#DIV/0!</v>
      </c>
      <c r="E24" s="134"/>
      <c r="F24" s="135"/>
      <c r="G24" s="118" t="e">
        <f t="shared" si="3"/>
        <v>#DIV/0!</v>
      </c>
      <c r="H24" s="122" t="e">
        <f t="shared" si="4"/>
        <v>#DIV/0!</v>
      </c>
      <c r="I24" s="122"/>
      <c r="J24" s="122"/>
      <c r="K24" s="37" t="s">
        <v>102</v>
      </c>
    </row>
    <row r="25" spans="2:12" ht="18" customHeight="1" x14ac:dyDescent="0.25">
      <c r="B25" s="175" t="e">
        <f t="shared" si="0"/>
        <v>#DIV/0!</v>
      </c>
      <c r="C25" s="124" t="e">
        <f t="shared" si="1"/>
        <v>#DIV/0!</v>
      </c>
      <c r="D25" s="124" t="e">
        <f t="shared" si="2"/>
        <v>#DIV/0!</v>
      </c>
      <c r="E25" s="139"/>
      <c r="F25" s="143"/>
      <c r="G25" s="119" t="e">
        <f t="shared" si="3"/>
        <v>#DIV/0!</v>
      </c>
      <c r="H25" s="121" t="e">
        <f t="shared" si="4"/>
        <v>#DIV/0!</v>
      </c>
      <c r="I25" s="121"/>
      <c r="J25" s="121"/>
      <c r="K25" s="17" t="s">
        <v>103</v>
      </c>
    </row>
    <row r="26" spans="2:12" ht="20.25" customHeight="1" x14ac:dyDescent="0.25">
      <c r="B26" s="176" t="e">
        <f t="shared" si="0"/>
        <v>#DIV/0!</v>
      </c>
      <c r="C26" s="125" t="e">
        <f t="shared" si="1"/>
        <v>#DIV/0!</v>
      </c>
      <c r="D26" s="125" t="e">
        <f t="shared" si="2"/>
        <v>#DIV/0!</v>
      </c>
      <c r="E26" s="134"/>
      <c r="F26" s="135"/>
      <c r="G26" s="118" t="e">
        <f t="shared" si="3"/>
        <v>#DIV/0!</v>
      </c>
      <c r="H26" s="122" t="e">
        <f t="shared" si="4"/>
        <v>#DIV/0!</v>
      </c>
      <c r="I26" s="122"/>
      <c r="J26" s="122"/>
      <c r="K26" s="37" t="s">
        <v>104</v>
      </c>
      <c r="L26" s="90"/>
    </row>
    <row r="27" spans="2:12" ht="18" customHeight="1" x14ac:dyDescent="0.25">
      <c r="B27" s="175" t="e">
        <f t="shared" si="0"/>
        <v>#DIV/0!</v>
      </c>
      <c r="C27" s="124" t="e">
        <f t="shared" si="1"/>
        <v>#DIV/0!</v>
      </c>
      <c r="D27" s="124" t="e">
        <f t="shared" si="2"/>
        <v>#DIV/0!</v>
      </c>
      <c r="E27" s="139"/>
      <c r="F27" s="143"/>
      <c r="G27" s="119" t="e">
        <f>I27/$I$36*100</f>
        <v>#DIV/0!</v>
      </c>
      <c r="H27" s="121" t="e">
        <f>((I27-J27)/J27)*100</f>
        <v>#DIV/0!</v>
      </c>
      <c r="I27" s="121"/>
      <c r="J27" s="121"/>
      <c r="K27" s="17" t="s">
        <v>105</v>
      </c>
    </row>
    <row r="28" spans="2:12" ht="18" customHeight="1" x14ac:dyDescent="0.25">
      <c r="B28" s="176" t="e">
        <f t="shared" si="0"/>
        <v>#DIV/0!</v>
      </c>
      <c r="C28" s="125" t="e">
        <f t="shared" si="1"/>
        <v>#DIV/0!</v>
      </c>
      <c r="D28" s="125" t="e">
        <f t="shared" si="2"/>
        <v>#DIV/0!</v>
      </c>
      <c r="E28" s="134"/>
      <c r="F28" s="135"/>
      <c r="G28" s="118" t="e">
        <f t="shared" si="3"/>
        <v>#DIV/0!</v>
      </c>
      <c r="H28" s="122" t="e">
        <f t="shared" si="4"/>
        <v>#DIV/0!</v>
      </c>
      <c r="I28" s="122"/>
      <c r="J28" s="122"/>
      <c r="K28" s="37" t="s">
        <v>106</v>
      </c>
    </row>
    <row r="29" spans="2:12" ht="18" customHeight="1" x14ac:dyDescent="0.25">
      <c r="B29" s="175" t="e">
        <f t="shared" si="0"/>
        <v>#DIV/0!</v>
      </c>
      <c r="C29" s="124" t="e">
        <f t="shared" si="1"/>
        <v>#DIV/0!</v>
      </c>
      <c r="D29" s="124" t="e">
        <f t="shared" si="2"/>
        <v>#DIV/0!</v>
      </c>
      <c r="E29" s="139"/>
      <c r="F29" s="143"/>
      <c r="G29" s="119" t="e">
        <f t="shared" si="3"/>
        <v>#DIV/0!</v>
      </c>
      <c r="H29" s="121" t="e">
        <f t="shared" si="4"/>
        <v>#DIV/0!</v>
      </c>
      <c r="I29" s="121"/>
      <c r="J29" s="121"/>
      <c r="K29" s="17" t="s">
        <v>107</v>
      </c>
      <c r="L29" s="90"/>
    </row>
    <row r="30" spans="2:12" ht="18" customHeight="1" x14ac:dyDescent="0.25">
      <c r="B30" s="176" t="e">
        <f t="shared" si="0"/>
        <v>#DIV/0!</v>
      </c>
      <c r="C30" s="125" t="e">
        <f t="shared" si="1"/>
        <v>#DIV/0!</v>
      </c>
      <c r="D30" s="125" t="e">
        <f t="shared" si="2"/>
        <v>#DIV/0!</v>
      </c>
      <c r="E30" s="134"/>
      <c r="F30" s="135"/>
      <c r="G30" s="118" t="e">
        <f t="shared" si="3"/>
        <v>#DIV/0!</v>
      </c>
      <c r="H30" s="122" t="e">
        <f t="shared" si="4"/>
        <v>#DIV/0!</v>
      </c>
      <c r="I30" s="122"/>
      <c r="J30" s="122"/>
      <c r="K30" s="37" t="s">
        <v>108</v>
      </c>
    </row>
    <row r="31" spans="2:12" ht="18" customHeight="1" x14ac:dyDescent="0.25">
      <c r="B31" s="175" t="e">
        <f t="shared" si="0"/>
        <v>#DIV/0!</v>
      </c>
      <c r="C31" s="124" t="e">
        <f t="shared" si="1"/>
        <v>#DIV/0!</v>
      </c>
      <c r="D31" s="124" t="e">
        <f t="shared" si="2"/>
        <v>#DIV/0!</v>
      </c>
      <c r="E31" s="139"/>
      <c r="F31" s="143"/>
      <c r="G31" s="119" t="e">
        <f t="shared" si="3"/>
        <v>#DIV/0!</v>
      </c>
      <c r="H31" s="121" t="e">
        <f t="shared" si="4"/>
        <v>#DIV/0!</v>
      </c>
      <c r="I31" s="121"/>
      <c r="J31" s="121"/>
      <c r="K31" s="17" t="s">
        <v>109</v>
      </c>
    </row>
    <row r="32" spans="2:12" ht="18" customHeight="1" x14ac:dyDescent="0.25">
      <c r="B32" s="176" t="e">
        <f t="shared" si="0"/>
        <v>#DIV/0!</v>
      </c>
      <c r="C32" s="125" t="e">
        <f t="shared" si="1"/>
        <v>#DIV/0!</v>
      </c>
      <c r="D32" s="125" t="e">
        <f t="shared" si="2"/>
        <v>#DIV/0!</v>
      </c>
      <c r="E32" s="134"/>
      <c r="F32" s="135"/>
      <c r="G32" s="118" t="e">
        <f t="shared" si="3"/>
        <v>#DIV/0!</v>
      </c>
      <c r="H32" s="122" t="e">
        <f t="shared" si="4"/>
        <v>#DIV/0!</v>
      </c>
      <c r="I32" s="122"/>
      <c r="J32" s="122"/>
      <c r="K32" s="37" t="s">
        <v>64</v>
      </c>
    </row>
    <row r="33" spans="2:11" ht="18" customHeight="1" x14ac:dyDescent="0.25">
      <c r="B33" s="175" t="e">
        <f t="shared" si="0"/>
        <v>#DIV/0!</v>
      </c>
      <c r="C33" s="124" t="e">
        <f t="shared" si="1"/>
        <v>#DIV/0!</v>
      </c>
      <c r="D33" s="124" t="e">
        <f t="shared" si="2"/>
        <v>#DIV/0!</v>
      </c>
      <c r="E33" s="139"/>
      <c r="F33" s="143"/>
      <c r="G33" s="119" t="e">
        <f>I33/$I$36*100</f>
        <v>#DIV/0!</v>
      </c>
      <c r="H33" s="121" t="e">
        <f t="shared" si="4"/>
        <v>#DIV/0!</v>
      </c>
      <c r="I33" s="121"/>
      <c r="J33" s="121"/>
      <c r="K33" s="17" t="s">
        <v>110</v>
      </c>
    </row>
    <row r="34" spans="2:11" ht="18" customHeight="1" x14ac:dyDescent="0.25">
      <c r="B34" s="176" t="e">
        <f t="shared" si="0"/>
        <v>#DIV/0!</v>
      </c>
      <c r="C34" s="125" t="e">
        <f t="shared" si="1"/>
        <v>#DIV/0!</v>
      </c>
      <c r="D34" s="125" t="e">
        <f t="shared" si="2"/>
        <v>#DIV/0!</v>
      </c>
      <c r="E34" s="134"/>
      <c r="F34" s="135"/>
      <c r="G34" s="118" t="e">
        <f>I34/$I$36*100</f>
        <v>#DIV/0!</v>
      </c>
      <c r="H34" s="122" t="e">
        <f t="shared" si="4"/>
        <v>#DIV/0!</v>
      </c>
      <c r="I34" s="122"/>
      <c r="J34" s="122"/>
      <c r="K34" s="37" t="s">
        <v>191</v>
      </c>
    </row>
    <row r="35" spans="2:11" ht="18" customHeight="1" x14ac:dyDescent="0.25">
      <c r="B35" s="175" t="e">
        <f>E35/I35*100</f>
        <v>#DIV/0!</v>
      </c>
      <c r="C35" s="124" t="e">
        <f>SUM(C7:C34)</f>
        <v>#DIV/0!</v>
      </c>
      <c r="D35" s="124" t="e">
        <f t="shared" si="2"/>
        <v>#DIV/0!</v>
      </c>
      <c r="E35" s="139">
        <f>SUM(E7:E34)</f>
        <v>0</v>
      </c>
      <c r="F35" s="140">
        <f>SUM(F7:F34)</f>
        <v>0</v>
      </c>
      <c r="G35" s="119" t="e">
        <f>SUM(G7:G34)</f>
        <v>#DIV/0!</v>
      </c>
      <c r="H35" s="121" t="e">
        <f>((I35-J35)/J35)*100</f>
        <v>#DIV/0!</v>
      </c>
      <c r="I35" s="121">
        <f>SUM(I7:I34)</f>
        <v>0</v>
      </c>
      <c r="J35" s="121">
        <f>SUM(J7:J34)</f>
        <v>0</v>
      </c>
      <c r="K35" s="17" t="s">
        <v>69</v>
      </c>
    </row>
    <row r="36" spans="2:11" ht="18" customHeight="1" thickBot="1" x14ac:dyDescent="0.3">
      <c r="B36" s="176" t="e">
        <f t="shared" si="0"/>
        <v>#DIV/0!</v>
      </c>
      <c r="C36" s="125" t="e">
        <f>C6+C35</f>
        <v>#DIV/0!</v>
      </c>
      <c r="D36" s="125" t="e">
        <f t="shared" si="2"/>
        <v>#DIV/0!</v>
      </c>
      <c r="E36" s="134">
        <f>E6+E35</f>
        <v>0</v>
      </c>
      <c r="F36" s="135">
        <f>F6+F35</f>
        <v>0</v>
      </c>
      <c r="G36" s="118" t="e">
        <f>G35+G6</f>
        <v>#DIV/0!</v>
      </c>
      <c r="H36" s="122" t="e">
        <f>((I36-J36)/J36)*100</f>
        <v>#DIV/0!</v>
      </c>
      <c r="I36" s="122">
        <f>I6+I35</f>
        <v>0</v>
      </c>
      <c r="J36" s="122">
        <f>J6+J35</f>
        <v>0</v>
      </c>
      <c r="K36" s="37" t="s">
        <v>70</v>
      </c>
    </row>
    <row r="37" spans="2:11" ht="18" customHeight="1" x14ac:dyDescent="0.25">
      <c r="B37" s="264" t="s">
        <v>159</v>
      </c>
      <c r="C37" s="264"/>
      <c r="D37" s="264"/>
      <c r="E37" s="264"/>
      <c r="F37" s="264"/>
      <c r="G37" s="264"/>
      <c r="H37" s="264"/>
      <c r="I37" s="264"/>
      <c r="J37" s="264"/>
      <c r="K37" s="264"/>
    </row>
    <row r="38" spans="2:11" x14ac:dyDescent="0.25">
      <c r="E38" s="28"/>
      <c r="I38" s="28"/>
    </row>
    <row r="39" spans="2:11" x14ac:dyDescent="0.25">
      <c r="I39" s="28"/>
    </row>
    <row r="40" spans="2:11" x14ac:dyDescent="0.25">
      <c r="I40" s="28" t="e">
        <f>I5+#REF!</f>
        <v>#REF!</v>
      </c>
      <c r="K40" s="28" t="e">
        <f>I40-'مستقیم و غیرمستقیم'!I6</f>
        <v>#REF!</v>
      </c>
    </row>
    <row r="41" spans="2:11" x14ac:dyDescent="0.25">
      <c r="I41" s="28" t="e">
        <f>I6+#REF!</f>
        <v>#REF!</v>
      </c>
      <c r="K41" s="28" t="e">
        <f>I41-'مستقیم و غیرمستقیم'!I7</f>
        <v>#REF!</v>
      </c>
    </row>
    <row r="42" spans="2:11" x14ac:dyDescent="0.25">
      <c r="I42" s="28" t="e">
        <f>I7+#REF!</f>
        <v>#REF!</v>
      </c>
      <c r="K42" s="28" t="e">
        <f>I42-'مستقیم و غیرمستقیم'!I8</f>
        <v>#REF!</v>
      </c>
    </row>
    <row r="43" spans="2:11" x14ac:dyDescent="0.25">
      <c r="I43" s="28" t="e">
        <f>I8+#REF!</f>
        <v>#REF!</v>
      </c>
      <c r="K43" s="28" t="e">
        <f>I43-'مستقیم و غیرمستقیم'!I9</f>
        <v>#REF!</v>
      </c>
    </row>
    <row r="44" spans="2:11" x14ac:dyDescent="0.25">
      <c r="I44" s="28" t="e">
        <f>I9+#REF!</f>
        <v>#REF!</v>
      </c>
      <c r="K44" s="28" t="e">
        <f>I44-'مستقیم و غیرمستقیم'!I10</f>
        <v>#REF!</v>
      </c>
    </row>
    <row r="45" spans="2:11" x14ac:dyDescent="0.25">
      <c r="I45" s="28" t="e">
        <f>I10+#REF!</f>
        <v>#REF!</v>
      </c>
      <c r="K45" s="28" t="e">
        <f>I45-'مستقیم و غیرمستقیم'!I11</f>
        <v>#REF!</v>
      </c>
    </row>
    <row r="46" spans="2:11" x14ac:dyDescent="0.25">
      <c r="I46" s="28" t="e">
        <f>I11+#REF!</f>
        <v>#REF!</v>
      </c>
      <c r="K46" s="28" t="e">
        <f>I46-'مستقیم و غیرمستقیم'!I12</f>
        <v>#REF!</v>
      </c>
    </row>
    <row r="47" spans="2:11" x14ac:dyDescent="0.25">
      <c r="I47" s="28" t="e">
        <f>I12+#REF!</f>
        <v>#REF!</v>
      </c>
      <c r="K47" s="28" t="e">
        <f>I47-'مستقیم و غیرمستقیم'!I13</f>
        <v>#REF!</v>
      </c>
    </row>
    <row r="48" spans="2:11" x14ac:dyDescent="0.25">
      <c r="I48" s="28" t="e">
        <f>I13+#REF!</f>
        <v>#REF!</v>
      </c>
      <c r="K48" s="28" t="e">
        <f>I48-'مستقیم و غیرمستقیم'!I14</f>
        <v>#REF!</v>
      </c>
    </row>
    <row r="49" spans="9:11" x14ac:dyDescent="0.25">
      <c r="I49" s="28" t="e">
        <f>I14+#REF!</f>
        <v>#REF!</v>
      </c>
      <c r="K49" s="28" t="e">
        <f>I49-'مستقیم و غیرمستقیم'!I15</f>
        <v>#REF!</v>
      </c>
    </row>
    <row r="50" spans="9:11" x14ac:dyDescent="0.25">
      <c r="I50" s="28" t="e">
        <f>I15+#REF!</f>
        <v>#REF!</v>
      </c>
      <c r="K50" s="28" t="e">
        <f>I50-'مستقیم و غیرمستقیم'!I16</f>
        <v>#REF!</v>
      </c>
    </row>
    <row r="51" spans="9:11" x14ac:dyDescent="0.25">
      <c r="I51" s="28" t="e">
        <f>I16+#REF!</f>
        <v>#REF!</v>
      </c>
      <c r="K51" s="28" t="e">
        <f>I51-'مستقیم و غیرمستقیم'!I17</f>
        <v>#REF!</v>
      </c>
    </row>
    <row r="52" spans="9:11" x14ac:dyDescent="0.25">
      <c r="I52" s="28" t="e">
        <f>I17+#REF!</f>
        <v>#REF!</v>
      </c>
      <c r="K52" s="28" t="e">
        <f>I52-'مستقیم و غیرمستقیم'!I18</f>
        <v>#REF!</v>
      </c>
    </row>
    <row r="53" spans="9:11" x14ac:dyDescent="0.25">
      <c r="I53" s="28" t="e">
        <f>I18+#REF!</f>
        <v>#REF!</v>
      </c>
      <c r="K53" s="28" t="e">
        <f>I53-'مستقیم و غیرمستقیم'!I19</f>
        <v>#REF!</v>
      </c>
    </row>
    <row r="54" spans="9:11" x14ac:dyDescent="0.25">
      <c r="I54" s="28" t="e">
        <f>I19+#REF!</f>
        <v>#REF!</v>
      </c>
      <c r="K54" s="28" t="e">
        <f>I54-'مستقیم و غیرمستقیم'!#REF!</f>
        <v>#REF!</v>
      </c>
    </row>
    <row r="55" spans="9:11" x14ac:dyDescent="0.25">
      <c r="I55" s="28" t="e">
        <f>I20+#REF!</f>
        <v>#REF!</v>
      </c>
      <c r="K55" s="28" t="e">
        <f>I55-'مستقیم و غیرمستقیم'!I21</f>
        <v>#REF!</v>
      </c>
    </row>
    <row r="56" spans="9:11" x14ac:dyDescent="0.25">
      <c r="I56" s="28" t="e">
        <f>I21+#REF!</f>
        <v>#REF!</v>
      </c>
      <c r="K56" s="28" t="e">
        <f>I56-'مستقیم و غیرمستقیم'!I22</f>
        <v>#REF!</v>
      </c>
    </row>
    <row r="57" spans="9:11" x14ac:dyDescent="0.25">
      <c r="I57" s="28" t="e">
        <f>I22+#REF!</f>
        <v>#REF!</v>
      </c>
      <c r="K57" s="28" t="e">
        <f>I57-'مستقیم و غیرمستقیم'!I23</f>
        <v>#REF!</v>
      </c>
    </row>
    <row r="58" spans="9:11" x14ac:dyDescent="0.25">
      <c r="I58" s="28" t="e">
        <f>I23+#REF!</f>
        <v>#REF!</v>
      </c>
      <c r="K58" s="28" t="e">
        <f>I58-'مستقیم و غیرمستقیم'!I24</f>
        <v>#REF!</v>
      </c>
    </row>
    <row r="59" spans="9:11" x14ac:dyDescent="0.25">
      <c r="I59" s="28" t="e">
        <f>I24+#REF!</f>
        <v>#REF!</v>
      </c>
      <c r="K59" s="28" t="e">
        <f>I59-'مستقیم و غیرمستقیم'!I25</f>
        <v>#REF!</v>
      </c>
    </row>
    <row r="60" spans="9:11" x14ac:dyDescent="0.25">
      <c r="I60" s="28" t="e">
        <f>I25+#REF!</f>
        <v>#REF!</v>
      </c>
      <c r="K60" s="28" t="e">
        <f>I60-'مستقیم و غیرمستقیم'!I26</f>
        <v>#REF!</v>
      </c>
    </row>
    <row r="61" spans="9:11" x14ac:dyDescent="0.25">
      <c r="I61" s="28" t="e">
        <f>I26+#REF!</f>
        <v>#REF!</v>
      </c>
      <c r="K61" s="28" t="e">
        <f>I61-'مستقیم و غیرمستقیم'!I28</f>
        <v>#REF!</v>
      </c>
    </row>
    <row r="62" spans="9:11" x14ac:dyDescent="0.25">
      <c r="I62" s="28" t="e">
        <f>I27+#REF!</f>
        <v>#REF!</v>
      </c>
      <c r="K62" s="28" t="e">
        <f>I62-'مستقیم و غیرمستقیم'!I29</f>
        <v>#REF!</v>
      </c>
    </row>
    <row r="63" spans="9:11" x14ac:dyDescent="0.25">
      <c r="I63" s="28" t="e">
        <f>I28+#REF!</f>
        <v>#REF!</v>
      </c>
      <c r="K63" s="28" t="e">
        <f>I63-'مستقیم و غیرمستقیم'!I31</f>
        <v>#REF!</v>
      </c>
    </row>
    <row r="64" spans="9:11" x14ac:dyDescent="0.25">
      <c r="I64" s="28" t="e">
        <f>I29+#REF!</f>
        <v>#REF!</v>
      </c>
      <c r="K64" s="28" t="e">
        <f>I64-'مستقیم و غیرمستقیم'!I32</f>
        <v>#REF!</v>
      </c>
    </row>
    <row r="65" spans="9:11" x14ac:dyDescent="0.25">
      <c r="I65" s="28" t="e">
        <f>I30+#REF!</f>
        <v>#REF!</v>
      </c>
      <c r="K65" s="28" t="e">
        <f>I65-'مستقیم و غیرمستقیم'!I33</f>
        <v>#REF!</v>
      </c>
    </row>
    <row r="66" spans="9:11" x14ac:dyDescent="0.25">
      <c r="I66" s="28" t="e">
        <f>I31+#REF!</f>
        <v>#REF!</v>
      </c>
      <c r="K66" s="28" t="e">
        <f>I66-'مستقیم و غیرمستقیم'!I34</f>
        <v>#REF!</v>
      </c>
    </row>
    <row r="67" spans="9:11" x14ac:dyDescent="0.25">
      <c r="I67" s="28" t="e">
        <f>I32+#REF!</f>
        <v>#REF!</v>
      </c>
      <c r="K67" s="28" t="e">
        <f>I67-'مستقیم و غیرمستقیم'!I35</f>
        <v>#REF!</v>
      </c>
    </row>
    <row r="68" spans="9:11" x14ac:dyDescent="0.25">
      <c r="I68" s="28" t="e">
        <f>I33+#REF!</f>
        <v>#REF!</v>
      </c>
      <c r="K68" s="28" t="e">
        <f>I68-'مستقیم و غیرمستقیم'!I36</f>
        <v>#REF!</v>
      </c>
    </row>
    <row r="69" spans="9:11" x14ac:dyDescent="0.25">
      <c r="I69" s="28" t="e">
        <f>I35+#REF!</f>
        <v>#REF!</v>
      </c>
      <c r="K69" s="28" t="e">
        <f>I69-'مستقیم و غیرمستقیم'!I38</f>
        <v>#REF!</v>
      </c>
    </row>
    <row r="70" spans="9:11" x14ac:dyDescent="0.25">
      <c r="I70" s="28" t="e">
        <f>I36+#REF!</f>
        <v>#REF!</v>
      </c>
      <c r="K70" s="28" t="e">
        <f>I70-'مستقیم و غیرمستقیم'!I39</f>
        <v>#REF!</v>
      </c>
    </row>
    <row r="71" spans="9:11" x14ac:dyDescent="0.25">
      <c r="I71" s="28"/>
    </row>
    <row r="72" spans="9:11" x14ac:dyDescent="0.25">
      <c r="I72" s="28"/>
    </row>
    <row r="73" spans="9:11" x14ac:dyDescent="0.25">
      <c r="I73" s="28"/>
    </row>
    <row r="74" spans="9:11" x14ac:dyDescent="0.25">
      <c r="I74" s="28"/>
    </row>
    <row r="75" spans="9:11" x14ac:dyDescent="0.25">
      <c r="I75" s="28"/>
    </row>
    <row r="76" spans="9:11" x14ac:dyDescent="0.25">
      <c r="I76" s="28"/>
    </row>
    <row r="77" spans="9:11" x14ac:dyDescent="0.25">
      <c r="I77" s="28"/>
    </row>
    <row r="78" spans="9:11" x14ac:dyDescent="0.25">
      <c r="I78" s="28"/>
    </row>
    <row r="79" spans="9:11" x14ac:dyDescent="0.25">
      <c r="I79" s="28"/>
    </row>
    <row r="80" spans="9:11" x14ac:dyDescent="0.25">
      <c r="I80" s="28"/>
    </row>
    <row r="81" spans="9:9" x14ac:dyDescent="0.25">
      <c r="I81" s="28"/>
    </row>
    <row r="82" spans="9:9" x14ac:dyDescent="0.25">
      <c r="I82" s="28"/>
    </row>
    <row r="83" spans="9:9" x14ac:dyDescent="0.25">
      <c r="I83" s="28"/>
    </row>
    <row r="84" spans="9:9" x14ac:dyDescent="0.25">
      <c r="I84" s="28"/>
    </row>
    <row r="85" spans="9:9" x14ac:dyDescent="0.25">
      <c r="I85" s="28"/>
    </row>
    <row r="86" spans="9:9" x14ac:dyDescent="0.25">
      <c r="I86" s="28"/>
    </row>
    <row r="87" spans="9:9" x14ac:dyDescent="0.25">
      <c r="I87" s="28"/>
    </row>
    <row r="88" spans="9:9" x14ac:dyDescent="0.25">
      <c r="I88" s="28"/>
    </row>
    <row r="89" spans="9:9" x14ac:dyDescent="0.25">
      <c r="I89" s="28"/>
    </row>
    <row r="90" spans="9:9" x14ac:dyDescent="0.25">
      <c r="I90" s="28"/>
    </row>
    <row r="91" spans="9:9" x14ac:dyDescent="0.25">
      <c r="I91" s="28"/>
    </row>
    <row r="92" spans="9:9" x14ac:dyDescent="0.25">
      <c r="I92" s="28"/>
    </row>
    <row r="93" spans="9:9" x14ac:dyDescent="0.25">
      <c r="I93" s="28"/>
    </row>
    <row r="94" spans="9:9" x14ac:dyDescent="0.25">
      <c r="I94" s="28"/>
    </row>
    <row r="95" spans="9:9" x14ac:dyDescent="0.25">
      <c r="I95" s="28"/>
    </row>
    <row r="96" spans="9:9" x14ac:dyDescent="0.25">
      <c r="I96" s="28"/>
    </row>
    <row r="97" spans="9:9" x14ac:dyDescent="0.25">
      <c r="I97" s="28"/>
    </row>
    <row r="98" spans="9:9" x14ac:dyDescent="0.25">
      <c r="I98" s="28"/>
    </row>
    <row r="99" spans="9:9" x14ac:dyDescent="0.25">
      <c r="I99" s="28"/>
    </row>
    <row r="100" spans="9:9" x14ac:dyDescent="0.25">
      <c r="I100" s="28"/>
    </row>
    <row r="101" spans="9:9" x14ac:dyDescent="0.25">
      <c r="I101" s="28"/>
    </row>
    <row r="102" spans="9:9" x14ac:dyDescent="0.25">
      <c r="I102" s="28"/>
    </row>
    <row r="103" spans="9:9" x14ac:dyDescent="0.25">
      <c r="I103" s="28"/>
    </row>
    <row r="104" spans="9:9" x14ac:dyDescent="0.25">
      <c r="I104" s="28"/>
    </row>
    <row r="105" spans="9:9" x14ac:dyDescent="0.25">
      <c r="I105" s="28"/>
    </row>
    <row r="106" spans="9:9" x14ac:dyDescent="0.25">
      <c r="I106" s="28"/>
    </row>
    <row r="107" spans="9:9" x14ac:dyDescent="0.25">
      <c r="I107" s="28"/>
    </row>
    <row r="108" spans="9:9" x14ac:dyDescent="0.25">
      <c r="I108" s="28"/>
    </row>
    <row r="109" spans="9:9" x14ac:dyDescent="0.25">
      <c r="I109" s="28"/>
    </row>
    <row r="110" spans="9:9" x14ac:dyDescent="0.25">
      <c r="I110" s="28"/>
    </row>
    <row r="111" spans="9:9" x14ac:dyDescent="0.25">
      <c r="I111" s="28"/>
    </row>
    <row r="112" spans="9:9" x14ac:dyDescent="0.25">
      <c r="I112" s="28"/>
    </row>
    <row r="113" spans="9:9" x14ac:dyDescent="0.25">
      <c r="I113" s="28"/>
    </row>
    <row r="114" spans="9:9" x14ac:dyDescent="0.25">
      <c r="I114" s="28"/>
    </row>
    <row r="115" spans="9:9" x14ac:dyDescent="0.25">
      <c r="I115" s="28"/>
    </row>
    <row r="116" spans="9:9" x14ac:dyDescent="0.25">
      <c r="I116" s="28"/>
    </row>
    <row r="117" spans="9:9" x14ac:dyDescent="0.25">
      <c r="I117" s="28"/>
    </row>
    <row r="118" spans="9:9" x14ac:dyDescent="0.25">
      <c r="I118" s="28"/>
    </row>
    <row r="119" spans="9:9" x14ac:dyDescent="0.25">
      <c r="I119" s="28"/>
    </row>
    <row r="120" spans="9:9" x14ac:dyDescent="0.25">
      <c r="I120" s="28"/>
    </row>
    <row r="121" spans="9:9" x14ac:dyDescent="0.25">
      <c r="I121" s="28"/>
    </row>
    <row r="122" spans="9:9" x14ac:dyDescent="0.25">
      <c r="I122" s="28"/>
    </row>
    <row r="123" spans="9:9" x14ac:dyDescent="0.25">
      <c r="I123" s="28"/>
    </row>
    <row r="124" spans="9:9" x14ac:dyDescent="0.25">
      <c r="I124" s="28"/>
    </row>
    <row r="125" spans="9:9" x14ac:dyDescent="0.25">
      <c r="I125" s="28"/>
    </row>
    <row r="126" spans="9:9" x14ac:dyDescent="0.25">
      <c r="I126" s="28"/>
    </row>
    <row r="127" spans="9:9" x14ac:dyDescent="0.25">
      <c r="I127" s="28"/>
    </row>
    <row r="128" spans="9:9" x14ac:dyDescent="0.25">
      <c r="I128" s="28"/>
    </row>
    <row r="129" spans="9:9" x14ac:dyDescent="0.25">
      <c r="I129" s="28"/>
    </row>
    <row r="130" spans="9:9" x14ac:dyDescent="0.25">
      <c r="I130" s="28"/>
    </row>
    <row r="131" spans="9:9" x14ac:dyDescent="0.25">
      <c r="I131" s="28"/>
    </row>
    <row r="132" spans="9:9" x14ac:dyDescent="0.25">
      <c r="I132" s="28"/>
    </row>
    <row r="133" spans="9:9" x14ac:dyDescent="0.25">
      <c r="I133" s="28"/>
    </row>
    <row r="134" spans="9:9" x14ac:dyDescent="0.25">
      <c r="I134" s="28"/>
    </row>
    <row r="135" spans="9:9" x14ac:dyDescent="0.25">
      <c r="I135" s="28"/>
    </row>
    <row r="136" spans="9:9" x14ac:dyDescent="0.25">
      <c r="I136" s="28"/>
    </row>
    <row r="137" spans="9:9" x14ac:dyDescent="0.25">
      <c r="I137" s="28"/>
    </row>
    <row r="138" spans="9:9" x14ac:dyDescent="0.25">
      <c r="I138" s="28"/>
    </row>
    <row r="139" spans="9:9" x14ac:dyDescent="0.25">
      <c r="I139" s="28"/>
    </row>
    <row r="140" spans="9:9" x14ac:dyDescent="0.25">
      <c r="I140" s="28"/>
    </row>
    <row r="141" spans="9:9" x14ac:dyDescent="0.25">
      <c r="I141" s="28"/>
    </row>
    <row r="142" spans="9:9" x14ac:dyDescent="0.25">
      <c r="I142" s="28"/>
    </row>
  </sheetData>
  <mergeCells count="7">
    <mergeCell ref="B37:K37"/>
    <mergeCell ref="B1:K1"/>
    <mergeCell ref="B2:K2"/>
    <mergeCell ref="B3:B4"/>
    <mergeCell ref="C3:F3"/>
    <mergeCell ref="G3:J3"/>
    <mergeCell ref="K3:K4"/>
  </mergeCells>
  <pageMargins left="0.196850393700787" right="0.196850393700787" top="0.196850393700787" bottom="1.1968503937007899" header="0.196850393700787" footer="0.196850393700787"/>
  <pageSetup paperSize="9" scale="72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141"/>
  <sheetViews>
    <sheetView showGridLines="0" zoomScaleNormal="100" zoomScaleSheetLayoutView="100" workbookViewId="0">
      <selection activeCell="K3" sqref="K3:K4"/>
    </sheetView>
  </sheetViews>
  <sheetFormatPr defaultColWidth="9.140625" defaultRowHeight="15" x14ac:dyDescent="0.25"/>
  <cols>
    <col min="1" max="1" width="3.5703125" style="203" customWidth="1"/>
    <col min="2" max="2" width="13.5703125" style="203" customWidth="1"/>
    <col min="3" max="3" width="10.85546875" style="203" customWidth="1"/>
    <col min="4" max="4" width="11.5703125" style="203" customWidth="1"/>
    <col min="5" max="5" width="14" style="203" customWidth="1"/>
    <col min="6" max="6" width="14" style="203" hidden="1" customWidth="1"/>
    <col min="7" max="7" width="10.85546875" style="203" customWidth="1"/>
    <col min="8" max="8" width="12.28515625" style="203" customWidth="1"/>
    <col min="9" max="9" width="15.5703125" style="203" customWidth="1"/>
    <col min="10" max="10" width="14.85546875" style="203" hidden="1" customWidth="1"/>
    <col min="11" max="11" width="20.5703125" style="203" customWidth="1"/>
    <col min="12" max="16384" width="9.140625" style="203"/>
  </cols>
  <sheetData>
    <row r="1" spans="2:13" ht="24" customHeight="1" x14ac:dyDescent="0.25">
      <c r="B1" s="240" t="s">
        <v>192</v>
      </c>
      <c r="C1" s="240"/>
      <c r="D1" s="240"/>
      <c r="E1" s="240"/>
      <c r="F1" s="240"/>
      <c r="G1" s="240"/>
      <c r="H1" s="240"/>
      <c r="I1" s="240"/>
      <c r="J1" s="240"/>
      <c r="K1" s="240"/>
    </row>
    <row r="2" spans="2:13" ht="27.75" customHeight="1" thickBot="1" x14ac:dyDescent="0.3">
      <c r="B2" s="241" t="s">
        <v>193</v>
      </c>
      <c r="C2" s="241"/>
      <c r="D2" s="241"/>
      <c r="E2" s="241"/>
      <c r="F2" s="241"/>
      <c r="G2" s="241"/>
      <c r="H2" s="241"/>
      <c r="I2" s="241"/>
      <c r="J2" s="241"/>
      <c r="K2" s="241"/>
    </row>
    <row r="3" spans="2:13" ht="30.75" customHeight="1" x14ac:dyDescent="0.25">
      <c r="B3" s="265" t="s">
        <v>73</v>
      </c>
      <c r="C3" s="261" t="s">
        <v>148</v>
      </c>
      <c r="D3" s="261"/>
      <c r="E3" s="261"/>
      <c r="F3" s="262"/>
      <c r="G3" s="260" t="s">
        <v>72</v>
      </c>
      <c r="H3" s="261"/>
      <c r="I3" s="261"/>
      <c r="J3" s="261"/>
      <c r="K3" s="246" t="s">
        <v>4</v>
      </c>
    </row>
    <row r="4" spans="2:13" ht="70.5" customHeight="1" thickBot="1" x14ac:dyDescent="0.3">
      <c r="B4" s="266"/>
      <c r="C4" s="43" t="s">
        <v>126</v>
      </c>
      <c r="D4" s="43" t="s">
        <v>125</v>
      </c>
      <c r="E4" s="205" t="s">
        <v>161</v>
      </c>
      <c r="F4" s="46">
        <v>1401</v>
      </c>
      <c r="G4" s="31" t="s">
        <v>129</v>
      </c>
      <c r="H4" s="204" t="s">
        <v>125</v>
      </c>
      <c r="I4" s="204" t="s">
        <v>161</v>
      </c>
      <c r="J4" s="204">
        <v>1401</v>
      </c>
      <c r="K4" s="247"/>
    </row>
    <row r="5" spans="2:13" ht="18" customHeight="1" x14ac:dyDescent="0.25">
      <c r="B5" s="174">
        <f>E5/I5*100</f>
        <v>5.405091179478803</v>
      </c>
      <c r="C5" s="136">
        <f t="shared" ref="C5:C33" si="0">E5/$E$35*100</f>
        <v>2.1380259455721453</v>
      </c>
      <c r="D5" s="136">
        <f>((E5-F5)/F5)*100</f>
        <v>26.61441695968308</v>
      </c>
      <c r="E5" s="137">
        <v>470.87278897643995</v>
      </c>
      <c r="F5" s="138">
        <v>371.89508136848002</v>
      </c>
      <c r="G5" s="133">
        <f t="shared" ref="G5:G33" si="1">I5/$I$35*100</f>
        <v>2.0867092424500346</v>
      </c>
      <c r="H5" s="120">
        <f>((I5-J5)/J5)*100</f>
        <v>15.875872664657994</v>
      </c>
      <c r="I5" s="120">
        <v>8711.6530201039986</v>
      </c>
      <c r="J5" s="120">
        <v>7518.0905392750001</v>
      </c>
      <c r="K5" s="19" t="s">
        <v>84</v>
      </c>
      <c r="M5" s="213" t="s">
        <v>136</v>
      </c>
    </row>
    <row r="6" spans="2:13" ht="18" customHeight="1" x14ac:dyDescent="0.25">
      <c r="B6" s="175">
        <f t="shared" ref="B6:B35" si="2">E6/I6*100</f>
        <v>5.405091179478803</v>
      </c>
      <c r="C6" s="124">
        <f t="shared" si="0"/>
        <v>2.1380259455721453</v>
      </c>
      <c r="D6" s="124">
        <f t="shared" ref="D6:D35" si="3">((E6-F6)/F6)*100</f>
        <v>26.61441695968308</v>
      </c>
      <c r="E6" s="139">
        <f>E5</f>
        <v>470.87278897643995</v>
      </c>
      <c r="F6" s="140">
        <f>F5</f>
        <v>371.89508136848002</v>
      </c>
      <c r="G6" s="119">
        <f t="shared" si="1"/>
        <v>2.0867092424500346</v>
      </c>
      <c r="H6" s="121">
        <f t="shared" ref="H6:H32" si="4">((I6-J6)/J6)*100</f>
        <v>15.875872664657994</v>
      </c>
      <c r="I6" s="121">
        <f>I5</f>
        <v>8711.6530201039986</v>
      </c>
      <c r="J6" s="121">
        <f>J5</f>
        <v>7518.0905392750001</v>
      </c>
      <c r="K6" s="115" t="s">
        <v>68</v>
      </c>
      <c r="M6" s="213" t="s">
        <v>137</v>
      </c>
    </row>
    <row r="7" spans="2:13" ht="18" customHeight="1" x14ac:dyDescent="0.25">
      <c r="B7" s="176">
        <f t="shared" si="2"/>
        <v>8.4718483841620404</v>
      </c>
      <c r="C7" s="125">
        <f t="shared" si="0"/>
        <v>5.9436060913934146</v>
      </c>
      <c r="D7" s="125">
        <f t="shared" si="3"/>
        <v>71.43487650561778</v>
      </c>
      <c r="E7" s="134">
        <v>1309.0029999999999</v>
      </c>
      <c r="F7" s="135">
        <v>763.55700000000002</v>
      </c>
      <c r="G7" s="118">
        <f t="shared" si="1"/>
        <v>3.7010404974717712</v>
      </c>
      <c r="H7" s="122">
        <f t="shared" si="4"/>
        <v>81.513727179078018</v>
      </c>
      <c r="I7" s="122">
        <v>15451.209000000001</v>
      </c>
      <c r="J7" s="122">
        <v>8512.4189999999999</v>
      </c>
      <c r="K7" s="37" t="s">
        <v>86</v>
      </c>
      <c r="M7" s="214"/>
    </row>
    <row r="8" spans="2:13" ht="18" customHeight="1" x14ac:dyDescent="0.25">
      <c r="B8" s="175">
        <f t="shared" si="2"/>
        <v>3.7859936847898021</v>
      </c>
      <c r="C8" s="124">
        <f t="shared" si="0"/>
        <v>7.7580999639334678</v>
      </c>
      <c r="D8" s="124">
        <f t="shared" si="3"/>
        <v>99.475574888769813</v>
      </c>
      <c r="E8" s="139">
        <v>1708.6220000000001</v>
      </c>
      <c r="F8" s="140">
        <v>856.55700000000002</v>
      </c>
      <c r="G8" s="119">
        <f t="shared" si="1"/>
        <v>10.810044431628533</v>
      </c>
      <c r="H8" s="121">
        <f t="shared" si="4"/>
        <v>109.48669853738038</v>
      </c>
      <c r="I8" s="121">
        <v>45130.080561527997</v>
      </c>
      <c r="J8" s="121">
        <v>21543.172371622</v>
      </c>
      <c r="K8" s="17" t="s">
        <v>85</v>
      </c>
    </row>
    <row r="9" spans="2:13" ht="18" customHeight="1" x14ac:dyDescent="0.25">
      <c r="B9" s="176">
        <f t="shared" si="2"/>
        <v>2.1457296904693615</v>
      </c>
      <c r="C9" s="125">
        <f t="shared" si="0"/>
        <v>3.1635576869379274</v>
      </c>
      <c r="D9" s="125">
        <f t="shared" si="3"/>
        <v>76.84611030593156</v>
      </c>
      <c r="E9" s="134">
        <v>696.73299999999995</v>
      </c>
      <c r="F9" s="135">
        <v>393.97699999999998</v>
      </c>
      <c r="G9" s="118">
        <f t="shared" si="1"/>
        <v>7.7777278114227952</v>
      </c>
      <c r="H9" s="122">
        <f t="shared" si="4"/>
        <v>282.8036343303192</v>
      </c>
      <c r="I9" s="122">
        <v>32470.679</v>
      </c>
      <c r="J9" s="122">
        <v>8482.3330000000005</v>
      </c>
      <c r="K9" s="37" t="s">
        <v>87</v>
      </c>
    </row>
    <row r="10" spans="2:13" ht="18" customHeight="1" x14ac:dyDescent="0.25">
      <c r="B10" s="175">
        <f t="shared" si="2"/>
        <v>3.4577064196312173</v>
      </c>
      <c r="C10" s="124">
        <f t="shared" si="0"/>
        <v>6.7567421964623522</v>
      </c>
      <c r="D10" s="124">
        <f t="shared" si="3"/>
        <v>28.392786756800081</v>
      </c>
      <c r="E10" s="121">
        <v>1488.085796635</v>
      </c>
      <c r="F10" s="141">
        <v>1159.0104352619999</v>
      </c>
      <c r="G10" s="119">
        <f t="shared" si="1"/>
        <v>10.308636488663012</v>
      </c>
      <c r="H10" s="121">
        <f t="shared" si="4"/>
        <v>112.22810541672</v>
      </c>
      <c r="I10" s="121">
        <v>43036.788438323005</v>
      </c>
      <c r="J10" s="121">
        <v>20278.552811758</v>
      </c>
      <c r="K10" s="17" t="s">
        <v>89</v>
      </c>
    </row>
    <row r="11" spans="2:13" ht="18" customHeight="1" x14ac:dyDescent="0.25">
      <c r="B11" s="176">
        <f t="shared" si="2"/>
        <v>6.698458800276855</v>
      </c>
      <c r="C11" s="125">
        <f t="shared" si="0"/>
        <v>7.5477222176391257</v>
      </c>
      <c r="D11" s="125">
        <f t="shared" si="3"/>
        <v>148.23473367938783</v>
      </c>
      <c r="E11" s="142">
        <v>1662.289</v>
      </c>
      <c r="F11" s="135">
        <v>669.64400000000001</v>
      </c>
      <c r="G11" s="118">
        <f t="shared" si="1"/>
        <v>5.9441944884012301</v>
      </c>
      <c r="H11" s="122">
        <f t="shared" si="4"/>
        <v>109.06592925185106</v>
      </c>
      <c r="I11" s="122">
        <v>24815.991999999998</v>
      </c>
      <c r="J11" s="122">
        <v>11869.936</v>
      </c>
      <c r="K11" s="37" t="s">
        <v>88</v>
      </c>
    </row>
    <row r="12" spans="2:13" ht="18" customHeight="1" x14ac:dyDescent="0.25">
      <c r="B12" s="175">
        <f t="shared" si="2"/>
        <v>11.466880957703166</v>
      </c>
      <c r="C12" s="124">
        <f t="shared" si="0"/>
        <v>6.2796120397137809</v>
      </c>
      <c r="D12" s="124">
        <f t="shared" si="3"/>
        <v>42.073444464647643</v>
      </c>
      <c r="E12" s="139">
        <v>1383.0039999999999</v>
      </c>
      <c r="F12" s="140">
        <v>973.44299999999998</v>
      </c>
      <c r="G12" s="119">
        <f t="shared" si="1"/>
        <v>2.8889465212835703</v>
      </c>
      <c r="H12" s="121">
        <f t="shared" si="4"/>
        <v>54.402910249884528</v>
      </c>
      <c r="I12" s="121">
        <v>12060.856</v>
      </c>
      <c r="J12" s="121">
        <v>7811.2879999999996</v>
      </c>
      <c r="K12" s="17" t="s">
        <v>91</v>
      </c>
    </row>
    <row r="13" spans="2:13" ht="18" customHeight="1" x14ac:dyDescent="0.25">
      <c r="B13" s="176">
        <f t="shared" si="2"/>
        <v>1.6895305120865196</v>
      </c>
      <c r="C13" s="125">
        <f t="shared" si="0"/>
        <v>1.9245434147008429</v>
      </c>
      <c r="D13" s="125">
        <f t="shared" si="3"/>
        <v>123.08210526315789</v>
      </c>
      <c r="E13" s="134">
        <v>423.85599999999999</v>
      </c>
      <c r="F13" s="135">
        <v>190</v>
      </c>
      <c r="G13" s="118">
        <f t="shared" si="1"/>
        <v>6.0091585955776532</v>
      </c>
      <c r="H13" s="122">
        <f t="shared" si="4"/>
        <v>388.92613898469392</v>
      </c>
      <c r="I13" s="122">
        <v>25087.205999999998</v>
      </c>
      <c r="J13" s="122">
        <v>5131.0829999999996</v>
      </c>
      <c r="K13" s="37" t="s">
        <v>90</v>
      </c>
    </row>
    <row r="14" spans="2:13" ht="18" customHeight="1" x14ac:dyDescent="0.25">
      <c r="B14" s="175">
        <f t="shared" si="2"/>
        <v>7.8658744614331004</v>
      </c>
      <c r="C14" s="124">
        <f t="shared" si="0"/>
        <v>2.0971936515751231</v>
      </c>
      <c r="D14" s="124">
        <f t="shared" si="3"/>
        <v>183.17954691762975</v>
      </c>
      <c r="E14" s="139">
        <v>461.88</v>
      </c>
      <c r="F14" s="140">
        <v>163.10499999999999</v>
      </c>
      <c r="G14" s="119">
        <f t="shared" si="1"/>
        <v>1.4065122420105995</v>
      </c>
      <c r="H14" s="121">
        <f t="shared" si="4"/>
        <v>99.642437628313587</v>
      </c>
      <c r="I14" s="121">
        <v>5871.9472611040001</v>
      </c>
      <c r="J14" s="121">
        <v>2941.232</v>
      </c>
      <c r="K14" s="17" t="s">
        <v>92</v>
      </c>
    </row>
    <row r="15" spans="2:13" ht="18" customHeight="1" x14ac:dyDescent="0.25">
      <c r="B15" s="176">
        <f t="shared" si="2"/>
        <v>3.592688661050667</v>
      </c>
      <c r="C15" s="125">
        <f t="shared" si="0"/>
        <v>0.38696464831089955</v>
      </c>
      <c r="D15" s="125">
        <f t="shared" si="3"/>
        <v>33.93261252200152</v>
      </c>
      <c r="E15" s="134">
        <v>85.224000000000004</v>
      </c>
      <c r="F15" s="135">
        <v>63.631999999999998</v>
      </c>
      <c r="G15" s="118">
        <f t="shared" si="1"/>
        <v>0.56820323361868696</v>
      </c>
      <c r="H15" s="122">
        <f t="shared" si="4"/>
        <v>121.37319165853214</v>
      </c>
      <c r="I15" s="122">
        <v>2372.1509999999998</v>
      </c>
      <c r="J15" s="122">
        <v>1071.5619999999999</v>
      </c>
      <c r="K15" s="37" t="s">
        <v>93</v>
      </c>
    </row>
    <row r="16" spans="2:13" ht="18" customHeight="1" x14ac:dyDescent="0.25">
      <c r="B16" s="175">
        <f t="shared" si="2"/>
        <v>4.0366844552380838</v>
      </c>
      <c r="C16" s="124">
        <f t="shared" si="0"/>
        <v>0.88671630225057185</v>
      </c>
      <c r="D16" s="124">
        <f t="shared" si="3"/>
        <v>95.899096394751666</v>
      </c>
      <c r="E16" s="139">
        <v>195.28789121400004</v>
      </c>
      <c r="F16" s="140">
        <v>99.688000000000002</v>
      </c>
      <c r="G16" s="119">
        <f t="shared" si="1"/>
        <v>1.1588090646397546</v>
      </c>
      <c r="H16" s="121">
        <f t="shared" si="4"/>
        <v>171.42020395946392</v>
      </c>
      <c r="I16" s="121">
        <v>4837.8289999999997</v>
      </c>
      <c r="J16" s="121">
        <v>1782.413</v>
      </c>
      <c r="K16" s="17" t="s">
        <v>94</v>
      </c>
    </row>
    <row r="17" spans="2:12" ht="18" customHeight="1" x14ac:dyDescent="0.25">
      <c r="B17" s="176">
        <f t="shared" si="2"/>
        <v>2.9244482557400353</v>
      </c>
      <c r="C17" s="125">
        <f t="shared" si="0"/>
        <v>3.7816413576330512</v>
      </c>
      <c r="D17" s="125">
        <f t="shared" si="3"/>
        <v>319.93546110018644</v>
      </c>
      <c r="E17" s="134">
        <v>832.85799999999995</v>
      </c>
      <c r="F17" s="135">
        <v>198.33</v>
      </c>
      <c r="G17" s="118">
        <f t="shared" si="1"/>
        <v>6.8216336208424533</v>
      </c>
      <c r="H17" s="122">
        <f t="shared" si="4"/>
        <v>174.57348489944152</v>
      </c>
      <c r="I17" s="122">
        <v>28479.149814509001</v>
      </c>
      <c r="J17" s="122">
        <v>10372.141295777001</v>
      </c>
      <c r="K17" s="37" t="s">
        <v>95</v>
      </c>
    </row>
    <row r="18" spans="2:12" ht="18" customHeight="1" x14ac:dyDescent="0.25">
      <c r="B18" s="175">
        <f t="shared" si="2"/>
        <v>10.568011567374812</v>
      </c>
      <c r="C18" s="124">
        <f t="shared" si="0"/>
        <v>8.7920262417686619</v>
      </c>
      <c r="D18" s="124">
        <f t="shared" si="3"/>
        <v>124.7066605548238</v>
      </c>
      <c r="E18" s="139">
        <v>1936.3309999999999</v>
      </c>
      <c r="F18" s="143">
        <v>861.71500000000003</v>
      </c>
      <c r="G18" s="119">
        <f t="shared" si="1"/>
        <v>4.3888191846113696</v>
      </c>
      <c r="H18" s="121">
        <f t="shared" si="4"/>
        <v>210.74316910234603</v>
      </c>
      <c r="I18" s="121">
        <v>18322.566999999999</v>
      </c>
      <c r="J18" s="121">
        <v>5896.37</v>
      </c>
      <c r="K18" s="17" t="s">
        <v>96</v>
      </c>
    </row>
    <row r="19" spans="2:12" ht="18" customHeight="1" x14ac:dyDescent="0.25">
      <c r="B19" s="176">
        <f t="shared" si="2"/>
        <v>3.227407493352437</v>
      </c>
      <c r="C19" s="125">
        <f t="shared" si="0"/>
        <v>2.5424500035729576</v>
      </c>
      <c r="D19" s="125">
        <f t="shared" si="3"/>
        <v>29.614403503655051</v>
      </c>
      <c r="E19" s="134">
        <v>559.94200000000001</v>
      </c>
      <c r="F19" s="135">
        <v>432.00599999999997</v>
      </c>
      <c r="G19" s="118">
        <f t="shared" si="1"/>
        <v>4.1557614621335945</v>
      </c>
      <c r="H19" s="122">
        <f t="shared" si="4"/>
        <v>73.433248567292651</v>
      </c>
      <c r="I19" s="122">
        <v>17349.591</v>
      </c>
      <c r="J19" s="122">
        <v>10003.612999999999</v>
      </c>
      <c r="K19" s="37" t="s">
        <v>98</v>
      </c>
    </row>
    <row r="20" spans="2:12" ht="18" customHeight="1" x14ac:dyDescent="0.25">
      <c r="B20" s="175">
        <f t="shared" si="2"/>
        <v>6.5193145576310885</v>
      </c>
      <c r="C20" s="124">
        <f t="shared" si="0"/>
        <v>3.7853419136779842</v>
      </c>
      <c r="D20" s="124">
        <f t="shared" si="3"/>
        <v>185.54747975722367</v>
      </c>
      <c r="E20" s="139">
        <v>833.673</v>
      </c>
      <c r="F20" s="143">
        <v>291.95600000000002</v>
      </c>
      <c r="G20" s="119">
        <f t="shared" si="1"/>
        <v>3.0630576462723047</v>
      </c>
      <c r="H20" s="121">
        <f t="shared" si="4"/>
        <v>127.37931777661761</v>
      </c>
      <c r="I20" s="121">
        <v>12787.740070375286</v>
      </c>
      <c r="J20" s="121">
        <v>5623.9679999999998</v>
      </c>
      <c r="K20" s="17" t="s">
        <v>99</v>
      </c>
    </row>
    <row r="21" spans="2:12" ht="18" customHeight="1" x14ac:dyDescent="0.25">
      <c r="B21" s="176">
        <f t="shared" si="2"/>
        <v>5.083750220952675</v>
      </c>
      <c r="C21" s="125">
        <f t="shared" si="0"/>
        <v>6.3648746672128667</v>
      </c>
      <c r="D21" s="125">
        <f t="shared" si="3"/>
        <v>184.4026355595966</v>
      </c>
      <c r="E21" s="134">
        <v>1401.7819999999999</v>
      </c>
      <c r="F21" s="135">
        <v>492.88643097200003</v>
      </c>
      <c r="G21" s="118">
        <f t="shared" si="1"/>
        <v>6.6047691831944126</v>
      </c>
      <c r="H21" s="122">
        <f t="shared" si="4"/>
        <v>39.379358041026386</v>
      </c>
      <c r="I21" s="122">
        <v>27573.777999999998</v>
      </c>
      <c r="J21" s="122">
        <v>19783.258000000002</v>
      </c>
      <c r="K21" s="37" t="s">
        <v>100</v>
      </c>
    </row>
    <row r="22" spans="2:12" ht="18" customHeight="1" x14ac:dyDescent="0.25">
      <c r="B22" s="175">
        <f t="shared" si="2"/>
        <v>2.4502324963346491</v>
      </c>
      <c r="C22" s="124">
        <f t="shared" si="0"/>
        <v>0.87408950005146835</v>
      </c>
      <c r="D22" s="124">
        <f t="shared" si="3"/>
        <v>143.47017756867507</v>
      </c>
      <c r="E22" s="139">
        <v>192.50700000000001</v>
      </c>
      <c r="F22" s="143">
        <v>79.067999999999998</v>
      </c>
      <c r="G22" s="119">
        <f t="shared" si="1"/>
        <v>1.8819175870831859</v>
      </c>
      <c r="H22" s="121">
        <f t="shared" si="4"/>
        <v>427.74362863405145</v>
      </c>
      <c r="I22" s="121">
        <v>7856.683</v>
      </c>
      <c r="J22" s="121">
        <v>1488.731</v>
      </c>
      <c r="K22" s="17" t="s">
        <v>101</v>
      </c>
      <c r="L22" s="207"/>
    </row>
    <row r="23" spans="2:12" ht="18" customHeight="1" x14ac:dyDescent="0.25">
      <c r="B23" s="176">
        <f t="shared" si="2"/>
        <v>3.674688720725007</v>
      </c>
      <c r="C23" s="125">
        <f t="shared" si="0"/>
        <v>3.164706448507705</v>
      </c>
      <c r="D23" s="125">
        <f t="shared" si="3"/>
        <v>95.825489854518679</v>
      </c>
      <c r="E23" s="134">
        <v>696.98599999999999</v>
      </c>
      <c r="F23" s="135">
        <v>355.92200000000003</v>
      </c>
      <c r="G23" s="118">
        <f t="shared" si="1"/>
        <v>4.543231519043756</v>
      </c>
      <c r="H23" s="122">
        <f t="shared" si="4"/>
        <v>380.45796375441518</v>
      </c>
      <c r="I23" s="122">
        <v>18967.212</v>
      </c>
      <c r="J23" s="122">
        <v>3947.7359999999999</v>
      </c>
      <c r="K23" s="37" t="s">
        <v>102</v>
      </c>
      <c r="L23" s="207"/>
    </row>
    <row r="24" spans="2:12" ht="18" customHeight="1" x14ac:dyDescent="0.25">
      <c r="B24" s="175">
        <f t="shared" si="2"/>
        <v>14.418811156972621</v>
      </c>
      <c r="C24" s="124">
        <f t="shared" si="0"/>
        <v>3.7646006375881016</v>
      </c>
      <c r="D24" s="124">
        <f t="shared" si="3"/>
        <v>305.43031784841077</v>
      </c>
      <c r="E24" s="139">
        <v>829.10500000000002</v>
      </c>
      <c r="F24" s="143">
        <v>204.5</v>
      </c>
      <c r="G24" s="119">
        <f t="shared" si="1"/>
        <v>1.3773409206375549</v>
      </c>
      <c r="H24" s="121">
        <f t="shared" si="4"/>
        <v>235.2029552991763</v>
      </c>
      <c r="I24" s="121">
        <v>5750.1620000000003</v>
      </c>
      <c r="J24" s="121">
        <v>1715.4269999999999</v>
      </c>
      <c r="K24" s="17" t="s">
        <v>103</v>
      </c>
      <c r="L24" s="207"/>
    </row>
    <row r="25" spans="2:12" ht="20.25" customHeight="1" x14ac:dyDescent="0.25">
      <c r="B25" s="176">
        <f t="shared" si="2"/>
        <v>6.9356274074042252</v>
      </c>
      <c r="C25" s="125">
        <f t="shared" si="0"/>
        <v>3.5019201856721844</v>
      </c>
      <c r="D25" s="125">
        <f t="shared" si="3"/>
        <v>13.292105205173598</v>
      </c>
      <c r="E25" s="134">
        <v>771.25300000000004</v>
      </c>
      <c r="F25" s="135">
        <v>680.76499999999999</v>
      </c>
      <c r="G25" s="118">
        <f t="shared" si="1"/>
        <v>2.6636213203743138</v>
      </c>
      <c r="H25" s="122">
        <f t="shared" si="4"/>
        <v>46.328027302611751</v>
      </c>
      <c r="I25" s="122">
        <v>11120.161950693</v>
      </c>
      <c r="J25" s="122">
        <v>7599.4750668619999</v>
      </c>
      <c r="K25" s="37" t="s">
        <v>104</v>
      </c>
      <c r="L25" s="90"/>
    </row>
    <row r="26" spans="2:12" ht="18" customHeight="1" x14ac:dyDescent="0.25">
      <c r="B26" s="175">
        <f t="shared" si="2"/>
        <v>10.178542232590255</v>
      </c>
      <c r="C26" s="124">
        <f t="shared" si="0"/>
        <v>1.6489437566366154</v>
      </c>
      <c r="D26" s="124">
        <f t="shared" si="3"/>
        <v>75.999737757307827</v>
      </c>
      <c r="E26" s="139">
        <v>363.15871056699996</v>
      </c>
      <c r="F26" s="143">
        <v>206.340483909</v>
      </c>
      <c r="G26" s="119">
        <f t="shared" si="1"/>
        <v>0.8546184270079672</v>
      </c>
      <c r="H26" s="121">
        <f>((I26-J26)/J26)*100</f>
        <v>68.525775804639153</v>
      </c>
      <c r="I26" s="121">
        <v>3567.8852852250002</v>
      </c>
      <c r="J26" s="121">
        <v>2117.1154787390001</v>
      </c>
      <c r="K26" s="17" t="s">
        <v>105</v>
      </c>
      <c r="L26" s="207"/>
    </row>
    <row r="27" spans="2:12" ht="18" customHeight="1" x14ac:dyDescent="0.25">
      <c r="B27" s="176">
        <f t="shared" si="2"/>
        <v>9.4234223957788554</v>
      </c>
      <c r="C27" s="125">
        <f t="shared" si="0"/>
        <v>7.5673555971953119</v>
      </c>
      <c r="D27" s="125">
        <f t="shared" si="3"/>
        <v>18.94879660385493</v>
      </c>
      <c r="E27" s="134">
        <v>1666.6130000000001</v>
      </c>
      <c r="F27" s="135">
        <v>1401.1179999999999</v>
      </c>
      <c r="G27" s="118">
        <f t="shared" si="1"/>
        <v>4.2363075031468762</v>
      </c>
      <c r="H27" s="122">
        <f t="shared" si="4"/>
        <v>49.308089520505831</v>
      </c>
      <c r="I27" s="122">
        <v>17685.856899999999</v>
      </c>
      <c r="J27" s="122">
        <v>11845.2101</v>
      </c>
      <c r="K27" s="37" t="s">
        <v>106</v>
      </c>
      <c r="L27" s="207"/>
    </row>
    <row r="28" spans="2:12" ht="18" customHeight="1" x14ac:dyDescent="0.25">
      <c r="B28" s="175">
        <f t="shared" si="2"/>
        <v>4.5872877398529033</v>
      </c>
      <c r="C28" s="124">
        <f t="shared" si="0"/>
        <v>0.84424437941856623</v>
      </c>
      <c r="D28" s="124">
        <f t="shared" si="3"/>
        <v>31.584414996741149</v>
      </c>
      <c r="E28" s="139">
        <v>185.93399501900001</v>
      </c>
      <c r="F28" s="143">
        <v>141.30396447300001</v>
      </c>
      <c r="G28" s="119">
        <f t="shared" si="1"/>
        <v>0.97087694598909313</v>
      </c>
      <c r="H28" s="121">
        <f t="shared" si="4"/>
        <v>-1.4485731359489973</v>
      </c>
      <c r="I28" s="121">
        <v>4053.2446526879999</v>
      </c>
      <c r="J28" s="121">
        <v>4112.8218856530002</v>
      </c>
      <c r="K28" s="17" t="s">
        <v>107</v>
      </c>
      <c r="L28" s="90"/>
    </row>
    <row r="29" spans="2:12" ht="18" customHeight="1" x14ac:dyDescent="0.25">
      <c r="B29" s="176">
        <f t="shared" si="2"/>
        <v>7.926551137648155</v>
      </c>
      <c r="C29" s="125">
        <f t="shared" si="0"/>
        <v>6.354399902018355</v>
      </c>
      <c r="D29" s="125">
        <f t="shared" si="3"/>
        <v>-1.4381188951023696</v>
      </c>
      <c r="E29" s="134">
        <v>1399.4750673309984</v>
      </c>
      <c r="F29" s="135">
        <v>1419.8948433640003</v>
      </c>
      <c r="G29" s="118">
        <f t="shared" si="1"/>
        <v>4.2290446461320581</v>
      </c>
      <c r="H29" s="122">
        <f t="shared" si="4"/>
        <v>23.984260906468759</v>
      </c>
      <c r="I29" s="122">
        <v>17655.535718226998</v>
      </c>
      <c r="J29" s="122">
        <v>14240.142731944001</v>
      </c>
      <c r="K29" s="37" t="s">
        <v>108</v>
      </c>
      <c r="L29" s="207"/>
    </row>
    <row r="30" spans="2:12" ht="18" customHeight="1" x14ac:dyDescent="0.25">
      <c r="B30" s="175">
        <f t="shared" si="2"/>
        <v>10.877790288181748</v>
      </c>
      <c r="C30" s="124">
        <f t="shared" si="0"/>
        <v>0.92032601809509329</v>
      </c>
      <c r="D30" s="124">
        <f t="shared" si="3"/>
        <v>957.49465226691711</v>
      </c>
      <c r="E30" s="139">
        <v>202.69</v>
      </c>
      <c r="F30" s="143">
        <v>19.167000000000002</v>
      </c>
      <c r="G30" s="119">
        <f t="shared" si="1"/>
        <v>0.44632684720516402</v>
      </c>
      <c r="H30" s="121">
        <f t="shared" si="4"/>
        <v>983.75190480067931</v>
      </c>
      <c r="I30" s="121">
        <v>1863.338</v>
      </c>
      <c r="J30" s="121">
        <v>171.934</v>
      </c>
      <c r="K30" s="17" t="s">
        <v>109</v>
      </c>
      <c r="L30" s="207"/>
    </row>
    <row r="31" spans="2:12" ht="18" customHeight="1" x14ac:dyDescent="0.25">
      <c r="B31" s="176">
        <f t="shared" si="2"/>
        <v>6.2359557581810519</v>
      </c>
      <c r="C31" s="125">
        <f t="shared" si="0"/>
        <v>0.92904843301818107</v>
      </c>
      <c r="D31" s="125">
        <f t="shared" si="3"/>
        <v>40.164681221271529</v>
      </c>
      <c r="E31" s="134">
        <v>204.61099999999999</v>
      </c>
      <c r="F31" s="135">
        <v>145.97900000000001</v>
      </c>
      <c r="G31" s="118">
        <f t="shared" si="1"/>
        <v>0.78593625438883163</v>
      </c>
      <c r="H31" s="122">
        <f t="shared" si="4"/>
        <v>11.606426695265331</v>
      </c>
      <c r="I31" s="122">
        <v>3281.1489999999999</v>
      </c>
      <c r="J31" s="122">
        <v>2939.9283689629997</v>
      </c>
      <c r="K31" s="37" t="s">
        <v>64</v>
      </c>
      <c r="L31" s="207"/>
    </row>
    <row r="32" spans="2:12" ht="18" customHeight="1" x14ac:dyDescent="0.25">
      <c r="B32" s="175">
        <f t="shared" si="2"/>
        <v>3.7973572166541367</v>
      </c>
      <c r="C32" s="209">
        <f t="shared" si="0"/>
        <v>2.9518177196497398E-2</v>
      </c>
      <c r="D32" s="124">
        <f t="shared" si="3"/>
        <v>37.40947147968506</v>
      </c>
      <c r="E32" s="139">
        <v>6.5009998830000004</v>
      </c>
      <c r="F32" s="143">
        <v>4.7311148300000001</v>
      </c>
      <c r="G32" s="206">
        <f t="shared" si="1"/>
        <v>4.1007196130174263E-2</v>
      </c>
      <c r="H32" s="121">
        <f t="shared" si="4"/>
        <v>23.140333563820342</v>
      </c>
      <c r="I32" s="121">
        <v>171.19800724800001</v>
      </c>
      <c r="J32" s="121">
        <v>139.02675288699999</v>
      </c>
      <c r="K32" s="17" t="s">
        <v>110</v>
      </c>
      <c r="L32" s="207"/>
    </row>
    <row r="33" spans="2:12" ht="18" customHeight="1" x14ac:dyDescent="0.25">
      <c r="B33" s="176">
        <f t="shared" si="2"/>
        <v>4.8158572891141063</v>
      </c>
      <c r="C33" s="125">
        <f t="shared" si="0"/>
        <v>0.2517286222467412</v>
      </c>
      <c r="D33" s="125" t="s">
        <v>113</v>
      </c>
      <c r="E33" s="134">
        <v>55.44</v>
      </c>
      <c r="F33" s="135">
        <v>0</v>
      </c>
      <c r="G33" s="118">
        <f t="shared" si="1"/>
        <v>0.27574711863925566</v>
      </c>
      <c r="H33" s="122" t="s">
        <v>113</v>
      </c>
      <c r="I33" s="122">
        <v>1151.1969037230001</v>
      </c>
      <c r="J33" s="122">
        <v>0</v>
      </c>
      <c r="K33" s="37" t="s">
        <v>191</v>
      </c>
      <c r="L33" s="207"/>
    </row>
    <row r="34" spans="2:12" ht="18" customHeight="1" x14ac:dyDescent="0.25">
      <c r="B34" s="175">
        <f>E34/I34*100</f>
        <v>5.2725938413390123</v>
      </c>
      <c r="C34" s="124">
        <f>SUM(C7:C33)</f>
        <v>97.861974054427861</v>
      </c>
      <c r="D34" s="124">
        <f t="shared" si="3"/>
        <v>75.679197676503591</v>
      </c>
      <c r="E34" s="139">
        <f>SUM(E7:E33)</f>
        <v>21552.844460648997</v>
      </c>
      <c r="F34" s="140">
        <f>SUM(F7:F33)</f>
        <v>12268.296272809997</v>
      </c>
      <c r="G34" s="119">
        <f>SUM(G7:G33)</f>
        <v>97.913290757549959</v>
      </c>
      <c r="H34" s="121">
        <f>((I34-J34)/J34)*100</f>
        <v>113.54575660662101</v>
      </c>
      <c r="I34" s="121">
        <f>SUM(I7:I33)</f>
        <v>408771.18756364327</v>
      </c>
      <c r="J34" s="121">
        <f>SUM(J7:J33)</f>
        <v>191420.889864205</v>
      </c>
      <c r="K34" s="17" t="s">
        <v>69</v>
      </c>
      <c r="L34" s="207"/>
    </row>
    <row r="35" spans="2:12" ht="18" customHeight="1" thickBot="1" x14ac:dyDescent="0.3">
      <c r="B35" s="176">
        <f t="shared" si="2"/>
        <v>5.2753586755399766</v>
      </c>
      <c r="C35" s="125">
        <f>C6+C34</f>
        <v>100</v>
      </c>
      <c r="D35" s="125">
        <f t="shared" si="3"/>
        <v>74.235631665062101</v>
      </c>
      <c r="E35" s="134">
        <f>E6+E34</f>
        <v>22023.717249625439</v>
      </c>
      <c r="F35" s="135">
        <f>F6+F34</f>
        <v>12640.191354178478</v>
      </c>
      <c r="G35" s="118">
        <f>G34+G6</f>
        <v>100</v>
      </c>
      <c r="H35" s="122">
        <f>((I35-J35)/J35)*100</f>
        <v>109.85472014435051</v>
      </c>
      <c r="I35" s="122">
        <f>I6+I34</f>
        <v>417482.84058374725</v>
      </c>
      <c r="J35" s="122">
        <f>J6+J34</f>
        <v>198938.98040348</v>
      </c>
      <c r="K35" s="37" t="s">
        <v>70</v>
      </c>
      <c r="L35" s="207"/>
    </row>
    <row r="36" spans="2:12" ht="24.75" customHeight="1" x14ac:dyDescent="0.25">
      <c r="B36" s="264" t="s">
        <v>195</v>
      </c>
      <c r="C36" s="264"/>
      <c r="D36" s="264"/>
      <c r="E36" s="264"/>
      <c r="F36" s="264"/>
      <c r="G36" s="264"/>
      <c r="H36" s="264"/>
      <c r="I36" s="264"/>
      <c r="J36" s="264"/>
      <c r="K36" s="264"/>
    </row>
    <row r="37" spans="2:12" x14ac:dyDescent="0.25">
      <c r="E37" s="28"/>
      <c r="I37" s="28"/>
    </row>
    <row r="38" spans="2:12" x14ac:dyDescent="0.25">
      <c r="I38" s="28"/>
    </row>
    <row r="39" spans="2:12" x14ac:dyDescent="0.25">
      <c r="I39" s="28"/>
      <c r="K39" s="28"/>
    </row>
    <row r="40" spans="2:12" x14ac:dyDescent="0.25">
      <c r="I40" s="28"/>
      <c r="K40" s="28"/>
    </row>
    <row r="41" spans="2:12" x14ac:dyDescent="0.25">
      <c r="I41" s="28"/>
      <c r="K41" s="28"/>
    </row>
    <row r="42" spans="2:12" x14ac:dyDescent="0.25">
      <c r="I42" s="28"/>
      <c r="K42" s="28"/>
    </row>
    <row r="43" spans="2:12" x14ac:dyDescent="0.25">
      <c r="I43" s="28"/>
      <c r="K43" s="28"/>
    </row>
    <row r="44" spans="2:12" x14ac:dyDescent="0.25">
      <c r="I44" s="28"/>
      <c r="K44" s="28"/>
    </row>
    <row r="45" spans="2:12" x14ac:dyDescent="0.25">
      <c r="I45" s="28"/>
      <c r="K45" s="28"/>
    </row>
    <row r="46" spans="2:12" x14ac:dyDescent="0.25">
      <c r="I46" s="28"/>
      <c r="K46" s="28"/>
    </row>
    <row r="47" spans="2:12" x14ac:dyDescent="0.25">
      <c r="I47" s="28"/>
      <c r="K47" s="28"/>
    </row>
    <row r="48" spans="2:12" x14ac:dyDescent="0.25">
      <c r="I48" s="28"/>
      <c r="K48" s="28"/>
    </row>
    <row r="49" spans="9:11" x14ac:dyDescent="0.25">
      <c r="I49" s="28"/>
      <c r="K49" s="28"/>
    </row>
    <row r="50" spans="9:11" x14ac:dyDescent="0.25">
      <c r="I50" s="28"/>
      <c r="K50" s="28"/>
    </row>
    <row r="51" spans="9:11" x14ac:dyDescent="0.25">
      <c r="I51" s="28"/>
      <c r="K51" s="28"/>
    </row>
    <row r="52" spans="9:11" x14ac:dyDescent="0.25">
      <c r="I52" s="28"/>
      <c r="K52" s="28"/>
    </row>
    <row r="53" spans="9:11" x14ac:dyDescent="0.25">
      <c r="I53" s="28"/>
      <c r="K53" s="28"/>
    </row>
    <row r="54" spans="9:11" x14ac:dyDescent="0.25">
      <c r="I54" s="28"/>
      <c r="K54" s="28"/>
    </row>
    <row r="55" spans="9:11" x14ac:dyDescent="0.25">
      <c r="I55" s="28"/>
      <c r="K55" s="28"/>
    </row>
    <row r="56" spans="9:11" x14ac:dyDescent="0.25">
      <c r="I56" s="28"/>
      <c r="K56" s="28"/>
    </row>
    <row r="57" spans="9:11" x14ac:dyDescent="0.25">
      <c r="I57" s="28"/>
      <c r="K57" s="28"/>
    </row>
    <row r="58" spans="9:11" x14ac:dyDescent="0.25">
      <c r="I58" s="28"/>
      <c r="K58" s="28"/>
    </row>
    <row r="59" spans="9:11" x14ac:dyDescent="0.25">
      <c r="I59" s="28"/>
      <c r="K59" s="28"/>
    </row>
    <row r="60" spans="9:11" x14ac:dyDescent="0.25">
      <c r="I60" s="28"/>
      <c r="K60" s="28"/>
    </row>
    <row r="61" spans="9:11" x14ac:dyDescent="0.25">
      <c r="I61" s="28"/>
      <c r="K61" s="28"/>
    </row>
    <row r="62" spans="9:11" x14ac:dyDescent="0.25">
      <c r="I62" s="28"/>
      <c r="K62" s="28"/>
    </row>
    <row r="63" spans="9:11" x14ac:dyDescent="0.25">
      <c r="I63" s="28"/>
      <c r="K63" s="28"/>
    </row>
    <row r="64" spans="9:11" x14ac:dyDescent="0.25">
      <c r="I64" s="28"/>
      <c r="K64" s="28"/>
    </row>
    <row r="65" spans="9:11" x14ac:dyDescent="0.25">
      <c r="I65" s="28"/>
      <c r="K65" s="28"/>
    </row>
    <row r="66" spans="9:11" x14ac:dyDescent="0.25">
      <c r="I66" s="28"/>
      <c r="K66" s="28"/>
    </row>
    <row r="67" spans="9:11" x14ac:dyDescent="0.25">
      <c r="I67" s="28"/>
      <c r="K67" s="28"/>
    </row>
    <row r="68" spans="9:11" x14ac:dyDescent="0.25">
      <c r="I68" s="28"/>
      <c r="K68" s="28"/>
    </row>
    <row r="69" spans="9:11" x14ac:dyDescent="0.25">
      <c r="I69" s="28"/>
      <c r="K69" s="28"/>
    </row>
    <row r="70" spans="9:11" x14ac:dyDescent="0.25">
      <c r="I70" s="28"/>
    </row>
    <row r="71" spans="9:11" x14ac:dyDescent="0.25">
      <c r="I71" s="28"/>
    </row>
    <row r="72" spans="9:11" x14ac:dyDescent="0.25">
      <c r="I72" s="28"/>
    </row>
    <row r="73" spans="9:11" x14ac:dyDescent="0.25">
      <c r="I73" s="28"/>
    </row>
    <row r="74" spans="9:11" x14ac:dyDescent="0.25">
      <c r="I74" s="28"/>
    </row>
    <row r="75" spans="9:11" x14ac:dyDescent="0.25">
      <c r="I75" s="28"/>
    </row>
    <row r="76" spans="9:11" x14ac:dyDescent="0.25">
      <c r="I76" s="28"/>
    </row>
    <row r="77" spans="9:11" x14ac:dyDescent="0.25">
      <c r="I77" s="28"/>
    </row>
    <row r="78" spans="9:11" x14ac:dyDescent="0.25">
      <c r="I78" s="28"/>
    </row>
    <row r="79" spans="9:11" x14ac:dyDescent="0.25">
      <c r="I79" s="28"/>
    </row>
    <row r="80" spans="9:11" x14ac:dyDescent="0.25">
      <c r="I80" s="28"/>
    </row>
    <row r="81" spans="9:9" x14ac:dyDescent="0.25">
      <c r="I81" s="28"/>
    </row>
    <row r="82" spans="9:9" x14ac:dyDescent="0.25">
      <c r="I82" s="28"/>
    </row>
    <row r="83" spans="9:9" x14ac:dyDescent="0.25">
      <c r="I83" s="28"/>
    </row>
    <row r="84" spans="9:9" x14ac:dyDescent="0.25">
      <c r="I84" s="28"/>
    </row>
    <row r="85" spans="9:9" x14ac:dyDescent="0.25">
      <c r="I85" s="28"/>
    </row>
    <row r="86" spans="9:9" x14ac:dyDescent="0.25">
      <c r="I86" s="28"/>
    </row>
    <row r="87" spans="9:9" x14ac:dyDescent="0.25">
      <c r="I87" s="28"/>
    </row>
    <row r="88" spans="9:9" x14ac:dyDescent="0.25">
      <c r="I88" s="28"/>
    </row>
    <row r="89" spans="9:9" x14ac:dyDescent="0.25">
      <c r="I89" s="28"/>
    </row>
    <row r="90" spans="9:9" x14ac:dyDescent="0.25">
      <c r="I90" s="28"/>
    </row>
    <row r="91" spans="9:9" x14ac:dyDescent="0.25">
      <c r="I91" s="28"/>
    </row>
    <row r="92" spans="9:9" x14ac:dyDescent="0.25">
      <c r="I92" s="28"/>
    </row>
    <row r="93" spans="9:9" x14ac:dyDescent="0.25">
      <c r="I93" s="28"/>
    </row>
    <row r="94" spans="9:9" x14ac:dyDescent="0.25">
      <c r="I94" s="28"/>
    </row>
    <row r="95" spans="9:9" x14ac:dyDescent="0.25">
      <c r="I95" s="28"/>
    </row>
    <row r="96" spans="9:9" x14ac:dyDescent="0.25">
      <c r="I96" s="28"/>
    </row>
    <row r="97" spans="9:9" x14ac:dyDescent="0.25">
      <c r="I97" s="28"/>
    </row>
    <row r="98" spans="9:9" x14ac:dyDescent="0.25">
      <c r="I98" s="28"/>
    </row>
    <row r="99" spans="9:9" x14ac:dyDescent="0.25">
      <c r="I99" s="28"/>
    </row>
    <row r="100" spans="9:9" x14ac:dyDescent="0.25">
      <c r="I100" s="28"/>
    </row>
    <row r="101" spans="9:9" x14ac:dyDescent="0.25">
      <c r="I101" s="28"/>
    </row>
    <row r="102" spans="9:9" x14ac:dyDescent="0.25">
      <c r="I102" s="28"/>
    </row>
    <row r="103" spans="9:9" x14ac:dyDescent="0.25">
      <c r="I103" s="28"/>
    </row>
    <row r="104" spans="9:9" x14ac:dyDescent="0.25">
      <c r="I104" s="28"/>
    </row>
    <row r="105" spans="9:9" x14ac:dyDescent="0.25">
      <c r="I105" s="28"/>
    </row>
    <row r="106" spans="9:9" x14ac:dyDescent="0.25">
      <c r="I106" s="28"/>
    </row>
    <row r="107" spans="9:9" x14ac:dyDescent="0.25">
      <c r="I107" s="28"/>
    </row>
    <row r="108" spans="9:9" x14ac:dyDescent="0.25">
      <c r="I108" s="28"/>
    </row>
    <row r="109" spans="9:9" x14ac:dyDescent="0.25">
      <c r="I109" s="28"/>
    </row>
    <row r="110" spans="9:9" x14ac:dyDescent="0.25">
      <c r="I110" s="28"/>
    </row>
    <row r="111" spans="9:9" x14ac:dyDescent="0.25">
      <c r="I111" s="28"/>
    </row>
    <row r="112" spans="9:9" x14ac:dyDescent="0.25">
      <c r="I112" s="28"/>
    </row>
    <row r="113" spans="9:9" x14ac:dyDescent="0.25">
      <c r="I113" s="28"/>
    </row>
    <row r="114" spans="9:9" x14ac:dyDescent="0.25">
      <c r="I114" s="28"/>
    </row>
    <row r="115" spans="9:9" x14ac:dyDescent="0.25">
      <c r="I115" s="28"/>
    </row>
    <row r="116" spans="9:9" x14ac:dyDescent="0.25">
      <c r="I116" s="28"/>
    </row>
    <row r="117" spans="9:9" x14ac:dyDescent="0.25">
      <c r="I117" s="28"/>
    </row>
    <row r="118" spans="9:9" x14ac:dyDescent="0.25">
      <c r="I118" s="28"/>
    </row>
    <row r="119" spans="9:9" x14ac:dyDescent="0.25">
      <c r="I119" s="28"/>
    </row>
    <row r="120" spans="9:9" x14ac:dyDescent="0.25">
      <c r="I120" s="28"/>
    </row>
    <row r="121" spans="9:9" x14ac:dyDescent="0.25">
      <c r="I121" s="28"/>
    </row>
    <row r="122" spans="9:9" x14ac:dyDescent="0.25">
      <c r="I122" s="28"/>
    </row>
    <row r="123" spans="9:9" x14ac:dyDescent="0.25">
      <c r="I123" s="28"/>
    </row>
    <row r="124" spans="9:9" x14ac:dyDescent="0.25">
      <c r="I124" s="28"/>
    </row>
    <row r="125" spans="9:9" x14ac:dyDescent="0.25">
      <c r="I125" s="28"/>
    </row>
    <row r="126" spans="9:9" x14ac:dyDescent="0.25">
      <c r="I126" s="28"/>
    </row>
    <row r="127" spans="9:9" x14ac:dyDescent="0.25">
      <c r="I127" s="28"/>
    </row>
    <row r="128" spans="9:9" x14ac:dyDescent="0.25">
      <c r="I128" s="28"/>
    </row>
    <row r="129" spans="9:9" x14ac:dyDescent="0.25">
      <c r="I129" s="28"/>
    </row>
    <row r="130" spans="9:9" x14ac:dyDescent="0.25">
      <c r="I130" s="28"/>
    </row>
    <row r="131" spans="9:9" x14ac:dyDescent="0.25">
      <c r="I131" s="28"/>
    </row>
    <row r="132" spans="9:9" x14ac:dyDescent="0.25">
      <c r="I132" s="28"/>
    </row>
    <row r="133" spans="9:9" x14ac:dyDescent="0.25">
      <c r="I133" s="28"/>
    </row>
    <row r="134" spans="9:9" x14ac:dyDescent="0.25">
      <c r="I134" s="28"/>
    </row>
    <row r="135" spans="9:9" x14ac:dyDescent="0.25">
      <c r="I135" s="28"/>
    </row>
    <row r="136" spans="9:9" x14ac:dyDescent="0.25">
      <c r="I136" s="28"/>
    </row>
    <row r="137" spans="9:9" x14ac:dyDescent="0.25">
      <c r="I137" s="28"/>
    </row>
    <row r="138" spans="9:9" x14ac:dyDescent="0.25">
      <c r="I138" s="28"/>
    </row>
    <row r="139" spans="9:9" x14ac:dyDescent="0.25">
      <c r="I139" s="28"/>
    </row>
    <row r="140" spans="9:9" x14ac:dyDescent="0.25">
      <c r="I140" s="28"/>
    </row>
    <row r="141" spans="9:9" x14ac:dyDescent="0.25">
      <c r="I141" s="28"/>
    </row>
  </sheetData>
  <mergeCells count="7">
    <mergeCell ref="B36:K36"/>
    <mergeCell ref="B1:K1"/>
    <mergeCell ref="B2:K2"/>
    <mergeCell ref="B3:B4"/>
    <mergeCell ref="C3:F3"/>
    <mergeCell ref="G3:J3"/>
    <mergeCell ref="K3:K4"/>
  </mergeCells>
  <pageMargins left="0.196850393700787" right="0.196850393700787" top="0.196850393700787" bottom="1.1968503937007899" header="0.196850393700787" footer="0.196850393700787"/>
  <pageSetup paperSize="9" scale="72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J90"/>
  <sheetViews>
    <sheetView showGridLines="0" workbookViewId="0">
      <selection activeCell="H3" sqref="H3:H4"/>
    </sheetView>
  </sheetViews>
  <sheetFormatPr defaultColWidth="9.140625" defaultRowHeight="15" x14ac:dyDescent="0.25"/>
  <cols>
    <col min="1" max="1" width="4.28515625" style="25" customWidth="1"/>
    <col min="2" max="2" width="15.140625" style="25" customWidth="1"/>
    <col min="3" max="3" width="15.5703125" style="25" customWidth="1"/>
    <col min="4" max="7" width="13.42578125" style="25" customWidth="1"/>
    <col min="8" max="8" width="22.42578125" style="25" customWidth="1"/>
    <col min="9" max="16384" width="9.140625" style="25"/>
  </cols>
  <sheetData>
    <row r="1" spans="2:10" ht="24" customHeight="1" x14ac:dyDescent="0.25">
      <c r="B1" s="240" t="s">
        <v>131</v>
      </c>
      <c r="C1" s="240"/>
      <c r="D1" s="240"/>
      <c r="E1" s="240"/>
      <c r="F1" s="240"/>
      <c r="G1" s="240"/>
      <c r="H1" s="240"/>
    </row>
    <row r="2" spans="2:10" ht="29.25" customHeight="1" thickBot="1" x14ac:dyDescent="0.3">
      <c r="B2" s="241" t="s">
        <v>187</v>
      </c>
      <c r="C2" s="241"/>
      <c r="D2" s="241"/>
      <c r="E2" s="241"/>
      <c r="F2" s="241"/>
      <c r="G2" s="241"/>
      <c r="H2" s="241"/>
    </row>
    <row r="3" spans="2:10" ht="59.45" customHeight="1" x14ac:dyDescent="0.25">
      <c r="B3" s="268" t="s">
        <v>150</v>
      </c>
      <c r="C3" s="269"/>
      <c r="D3" s="260" t="s">
        <v>74</v>
      </c>
      <c r="E3" s="262"/>
      <c r="F3" s="261" t="s">
        <v>75</v>
      </c>
      <c r="G3" s="262"/>
      <c r="H3" s="246" t="s">
        <v>4</v>
      </c>
    </row>
    <row r="4" spans="2:10" ht="34.9" customHeight="1" thickBot="1" x14ac:dyDescent="0.3">
      <c r="B4" s="31" t="s">
        <v>132</v>
      </c>
      <c r="C4" s="48" t="s">
        <v>76</v>
      </c>
      <c r="D4" s="31" t="s">
        <v>132</v>
      </c>
      <c r="E4" s="46" t="s">
        <v>76</v>
      </c>
      <c r="F4" s="43" t="s">
        <v>132</v>
      </c>
      <c r="G4" s="48" t="s">
        <v>76</v>
      </c>
      <c r="H4" s="247"/>
    </row>
    <row r="5" spans="2:10" ht="18" customHeight="1" x14ac:dyDescent="0.25">
      <c r="B5" s="41">
        <v>12.760790051207021</v>
      </c>
      <c r="C5" s="54">
        <v>13083</v>
      </c>
      <c r="D5" s="38">
        <v>14.027777777777779</v>
      </c>
      <c r="E5" s="51">
        <v>202</v>
      </c>
      <c r="F5" s="49">
        <v>14.48584809611077</v>
      </c>
      <c r="G5" s="54">
        <v>3557</v>
      </c>
      <c r="H5" s="19" t="s">
        <v>84</v>
      </c>
    </row>
    <row r="6" spans="2:10" s="47" customFormat="1" ht="18" customHeight="1" x14ac:dyDescent="0.25">
      <c r="B6" s="56">
        <v>0</v>
      </c>
      <c r="C6" s="53">
        <v>0</v>
      </c>
      <c r="D6" s="39">
        <v>0</v>
      </c>
      <c r="E6" s="58">
        <v>0</v>
      </c>
      <c r="F6" s="44">
        <v>1.9140704540826714</v>
      </c>
      <c r="G6" s="53">
        <v>470</v>
      </c>
      <c r="H6" s="17" t="s">
        <v>77</v>
      </c>
    </row>
    <row r="7" spans="2:10" ht="18" customHeight="1" x14ac:dyDescent="0.25">
      <c r="B7" s="57">
        <v>12.760790051207021</v>
      </c>
      <c r="C7" s="55">
        <v>13083</v>
      </c>
      <c r="D7" s="40">
        <v>14.027777777777779</v>
      </c>
      <c r="E7" s="59">
        <v>202</v>
      </c>
      <c r="F7" s="45">
        <v>16.399918550193444</v>
      </c>
      <c r="G7" s="55">
        <v>4027</v>
      </c>
      <c r="H7" s="126" t="s">
        <v>68</v>
      </c>
    </row>
    <row r="8" spans="2:10" ht="18" customHeight="1" x14ac:dyDescent="0.25">
      <c r="B8" s="56">
        <v>5.7712752987076321</v>
      </c>
      <c r="C8" s="53">
        <v>5917</v>
      </c>
      <c r="D8" s="39">
        <v>8.8888888888888893</v>
      </c>
      <c r="E8" s="58">
        <v>128</v>
      </c>
      <c r="F8" s="52">
        <v>10.27082060680106</v>
      </c>
      <c r="G8" s="53">
        <v>2522</v>
      </c>
      <c r="H8" s="17" t="s">
        <v>86</v>
      </c>
      <c r="I8" s="68"/>
      <c r="J8" s="68"/>
    </row>
    <row r="9" spans="2:10" ht="18" customHeight="1" x14ac:dyDescent="0.25">
      <c r="B9" s="57">
        <v>2.6578883199219701</v>
      </c>
      <c r="C9" s="55">
        <v>2725</v>
      </c>
      <c r="D9" s="40">
        <v>4.583333333333333</v>
      </c>
      <c r="E9" s="59">
        <v>66</v>
      </c>
      <c r="F9" s="45">
        <v>6.7399714925677046</v>
      </c>
      <c r="G9" s="55">
        <v>1655</v>
      </c>
      <c r="H9" s="37" t="s">
        <v>85</v>
      </c>
    </row>
    <row r="10" spans="2:10" ht="18" customHeight="1" x14ac:dyDescent="0.25">
      <c r="B10" s="56">
        <v>3.165081687393319</v>
      </c>
      <c r="C10" s="53">
        <v>3245</v>
      </c>
      <c r="D10" s="39">
        <v>5.5555555555555554</v>
      </c>
      <c r="E10" s="58">
        <v>80</v>
      </c>
      <c r="F10" s="44">
        <v>9.6110771736917116</v>
      </c>
      <c r="G10" s="53">
        <v>2360</v>
      </c>
      <c r="H10" s="17" t="s">
        <v>87</v>
      </c>
    </row>
    <row r="11" spans="2:10" ht="18" customHeight="1" x14ac:dyDescent="0.25">
      <c r="B11" s="57">
        <v>2.5593757620092661</v>
      </c>
      <c r="C11" s="55">
        <v>2624</v>
      </c>
      <c r="D11" s="40">
        <v>4.583333333333333</v>
      </c>
      <c r="E11" s="59">
        <v>66</v>
      </c>
      <c r="F11" s="45">
        <v>3.6041539401343923</v>
      </c>
      <c r="G11" s="55">
        <v>885</v>
      </c>
      <c r="H11" s="37" t="s">
        <v>89</v>
      </c>
    </row>
    <row r="12" spans="2:10" s="50" customFormat="1" ht="18" hidden="1" customHeight="1" x14ac:dyDescent="0.25">
      <c r="B12" s="56">
        <v>0</v>
      </c>
      <c r="C12" s="53"/>
      <c r="D12" s="39">
        <v>0</v>
      </c>
      <c r="E12" s="58"/>
      <c r="F12" s="44">
        <v>0</v>
      </c>
      <c r="G12" s="53"/>
      <c r="H12" s="17" t="s">
        <v>133</v>
      </c>
    </row>
    <row r="13" spans="2:10" ht="18" customHeight="1" x14ac:dyDescent="0.25">
      <c r="B13" s="56">
        <v>1.4884174591563033</v>
      </c>
      <c r="C13" s="53">
        <v>1526</v>
      </c>
      <c r="D13" s="39">
        <v>3.75</v>
      </c>
      <c r="E13" s="58">
        <v>54</v>
      </c>
      <c r="F13" s="44">
        <v>2.6837711260435757</v>
      </c>
      <c r="G13" s="53">
        <v>659</v>
      </c>
      <c r="H13" s="17" t="s">
        <v>88</v>
      </c>
    </row>
    <row r="14" spans="2:10" ht="18" customHeight="1" x14ac:dyDescent="0.25">
      <c r="B14" s="57">
        <v>2.2755425505974154</v>
      </c>
      <c r="C14" s="55">
        <v>2333</v>
      </c>
      <c r="D14" s="40">
        <v>3.6805555555555558</v>
      </c>
      <c r="E14" s="59">
        <v>53</v>
      </c>
      <c r="F14" s="45">
        <v>2.6674811647322336</v>
      </c>
      <c r="G14" s="55">
        <v>655</v>
      </c>
      <c r="H14" s="37" t="s">
        <v>91</v>
      </c>
    </row>
    <row r="15" spans="2:10" ht="18" customHeight="1" x14ac:dyDescent="0.25">
      <c r="B15" s="56">
        <v>1.1509387954157524</v>
      </c>
      <c r="C15" s="53">
        <v>1180</v>
      </c>
      <c r="D15" s="39">
        <v>4.375</v>
      </c>
      <c r="E15" s="58">
        <v>63</v>
      </c>
      <c r="F15" s="44">
        <v>2.9932803909590717</v>
      </c>
      <c r="G15" s="53">
        <v>735</v>
      </c>
      <c r="H15" s="17" t="s">
        <v>90</v>
      </c>
    </row>
    <row r="16" spans="2:10" ht="18" customHeight="1" x14ac:dyDescent="0.25">
      <c r="B16" s="57">
        <v>2.7017800536454524</v>
      </c>
      <c r="C16" s="55">
        <v>2770</v>
      </c>
      <c r="D16" s="40">
        <v>1.3194444444444444</v>
      </c>
      <c r="E16" s="59">
        <v>19</v>
      </c>
      <c r="F16" s="132">
        <v>2.5860313581755245</v>
      </c>
      <c r="G16" s="55">
        <v>635</v>
      </c>
      <c r="H16" s="37" t="s">
        <v>92</v>
      </c>
      <c r="I16" s="68"/>
      <c r="J16" s="68"/>
    </row>
    <row r="17" spans="2:8" s="50" customFormat="1" ht="18" customHeight="1" x14ac:dyDescent="0.25">
      <c r="B17" s="56">
        <v>0</v>
      </c>
      <c r="C17" s="53">
        <v>0</v>
      </c>
      <c r="D17" s="39">
        <v>0</v>
      </c>
      <c r="E17" s="58">
        <v>0</v>
      </c>
      <c r="F17" s="44">
        <v>0.17104459376908979</v>
      </c>
      <c r="G17" s="53">
        <v>42</v>
      </c>
      <c r="H17" s="17" t="s">
        <v>26</v>
      </c>
    </row>
    <row r="18" spans="2:8" ht="18" customHeight="1" x14ac:dyDescent="0.25">
      <c r="B18" s="57">
        <v>0.13557668861253352</v>
      </c>
      <c r="C18" s="55">
        <v>139</v>
      </c>
      <c r="D18" s="40">
        <v>0.83333333333333337</v>
      </c>
      <c r="E18" s="59">
        <v>12</v>
      </c>
      <c r="F18" s="45">
        <v>0.33394420688250864</v>
      </c>
      <c r="G18" s="55">
        <v>82</v>
      </c>
      <c r="H18" s="37" t="s">
        <v>93</v>
      </c>
    </row>
    <row r="19" spans="2:8" ht="18" customHeight="1" x14ac:dyDescent="0.25">
      <c r="B19" s="56">
        <v>0.12777371372835894</v>
      </c>
      <c r="C19" s="53">
        <v>131</v>
      </c>
      <c r="D19" s="39">
        <v>1.5972222222222221</v>
      </c>
      <c r="E19" s="58">
        <v>23</v>
      </c>
      <c r="F19" s="44">
        <v>0.57422113622480142</v>
      </c>
      <c r="G19" s="53">
        <v>141</v>
      </c>
      <c r="H19" s="17" t="s">
        <v>94</v>
      </c>
    </row>
    <row r="20" spans="2:8" ht="18" customHeight="1" x14ac:dyDescent="0.25">
      <c r="B20" s="57">
        <v>1.1499634235552305</v>
      </c>
      <c r="C20" s="55">
        <v>1179</v>
      </c>
      <c r="D20" s="40">
        <v>3.8194444444444446</v>
      </c>
      <c r="E20" s="59">
        <v>55</v>
      </c>
      <c r="F20" s="45">
        <v>2.5615964162085114</v>
      </c>
      <c r="G20" s="55">
        <v>629</v>
      </c>
      <c r="H20" s="37" t="s">
        <v>95</v>
      </c>
    </row>
    <row r="21" spans="2:8" ht="18" customHeight="1" x14ac:dyDescent="0.25">
      <c r="B21" s="56">
        <v>2.1965374298951472</v>
      </c>
      <c r="C21" s="53">
        <v>2252</v>
      </c>
      <c r="D21" s="39">
        <v>2.9166666666666665</v>
      </c>
      <c r="E21" s="58">
        <v>42</v>
      </c>
      <c r="F21" s="44">
        <v>3.6774587660354303</v>
      </c>
      <c r="G21" s="53">
        <v>903</v>
      </c>
      <c r="H21" s="17" t="s">
        <v>96</v>
      </c>
    </row>
    <row r="22" spans="2:8" ht="18" customHeight="1" x14ac:dyDescent="0.25">
      <c r="B22" s="57">
        <v>0</v>
      </c>
      <c r="C22" s="55">
        <v>0</v>
      </c>
      <c r="D22" s="40">
        <v>0</v>
      </c>
      <c r="E22" s="59">
        <v>0</v>
      </c>
      <c r="F22" s="45">
        <v>0.43168397475055992</v>
      </c>
      <c r="G22" s="55">
        <v>106</v>
      </c>
      <c r="H22" s="37" t="s">
        <v>175</v>
      </c>
    </row>
    <row r="23" spans="2:8" ht="18" customHeight="1" x14ac:dyDescent="0.25">
      <c r="B23" s="56">
        <v>2.1789807364057547</v>
      </c>
      <c r="C23" s="53">
        <v>2234</v>
      </c>
      <c r="D23" s="39">
        <v>4.3055555555555554</v>
      </c>
      <c r="E23" s="58">
        <v>62</v>
      </c>
      <c r="F23" s="44">
        <v>3.1521075137446548</v>
      </c>
      <c r="G23" s="53">
        <v>774</v>
      </c>
      <c r="H23" s="17" t="s">
        <v>98</v>
      </c>
    </row>
    <row r="24" spans="2:8" ht="18" customHeight="1" x14ac:dyDescent="0.25">
      <c r="B24" s="57">
        <v>45.455254815898563</v>
      </c>
      <c r="C24" s="55">
        <v>46603</v>
      </c>
      <c r="D24" s="40">
        <v>6.5277777777777786</v>
      </c>
      <c r="E24" s="59">
        <v>94</v>
      </c>
      <c r="F24" s="45">
        <v>5.1679902260232131</v>
      </c>
      <c r="G24" s="55">
        <v>1269</v>
      </c>
      <c r="H24" s="37" t="s">
        <v>99</v>
      </c>
    </row>
    <row r="25" spans="2:8" ht="18" customHeight="1" x14ac:dyDescent="0.25">
      <c r="B25" s="56">
        <v>1.6444769568397952</v>
      </c>
      <c r="C25" s="53">
        <v>1686</v>
      </c>
      <c r="D25" s="39">
        <v>4.2361111111111116</v>
      </c>
      <c r="E25" s="58">
        <v>61</v>
      </c>
      <c r="F25" s="44">
        <v>4.2313174506210549</v>
      </c>
      <c r="G25" s="53">
        <v>1039</v>
      </c>
      <c r="H25" s="17" t="s">
        <v>100</v>
      </c>
    </row>
    <row r="26" spans="2:8" ht="18" customHeight="1" x14ac:dyDescent="0.25">
      <c r="B26" s="57">
        <v>0.39600097537186052</v>
      </c>
      <c r="C26" s="55">
        <v>406</v>
      </c>
      <c r="D26" s="40">
        <v>3.1944444444444442</v>
      </c>
      <c r="E26" s="59">
        <v>46</v>
      </c>
      <c r="F26" s="45">
        <v>1.6615760537568722</v>
      </c>
      <c r="G26" s="55">
        <v>408</v>
      </c>
      <c r="H26" s="37" t="s">
        <v>101</v>
      </c>
    </row>
    <row r="27" spans="2:8" s="50" customFormat="1" ht="18" customHeight="1" x14ac:dyDescent="0.25">
      <c r="B27" s="56">
        <v>0</v>
      </c>
      <c r="C27" s="53">
        <v>0</v>
      </c>
      <c r="D27" s="39">
        <v>0</v>
      </c>
      <c r="E27" s="58">
        <v>0</v>
      </c>
      <c r="F27" s="44">
        <v>0.21176949704744449</v>
      </c>
      <c r="G27" s="53">
        <v>52</v>
      </c>
      <c r="H27" s="17" t="s">
        <v>41</v>
      </c>
    </row>
    <row r="28" spans="2:8" ht="18" customHeight="1" x14ac:dyDescent="0.25">
      <c r="B28" s="57">
        <v>1.5781516703243113</v>
      </c>
      <c r="C28" s="55">
        <v>1618</v>
      </c>
      <c r="D28" s="40">
        <v>2.8472222222222223</v>
      </c>
      <c r="E28" s="59">
        <v>41</v>
      </c>
      <c r="F28" s="45">
        <v>6.4263897373243744</v>
      </c>
      <c r="G28" s="55">
        <v>1578</v>
      </c>
      <c r="H28" s="37" t="s">
        <v>102</v>
      </c>
    </row>
    <row r="29" spans="2:8" ht="18" customHeight="1" x14ac:dyDescent="0.25">
      <c r="B29" s="56">
        <v>2.3584491587417702</v>
      </c>
      <c r="C29" s="53">
        <v>2418</v>
      </c>
      <c r="D29" s="39">
        <v>3.4027777777777777</v>
      </c>
      <c r="E29" s="58">
        <v>49</v>
      </c>
      <c r="F29" s="44">
        <v>2.4842190999796374</v>
      </c>
      <c r="G29" s="53">
        <v>610</v>
      </c>
      <c r="H29" s="17" t="s">
        <v>103</v>
      </c>
    </row>
    <row r="30" spans="2:8" ht="18" customHeight="1" x14ac:dyDescent="0.25">
      <c r="B30" s="57">
        <v>0</v>
      </c>
      <c r="C30" s="55">
        <v>0</v>
      </c>
      <c r="D30" s="40">
        <v>0</v>
      </c>
      <c r="E30" s="59">
        <v>0</v>
      </c>
      <c r="F30" s="45">
        <v>0.1425371614742415</v>
      </c>
      <c r="G30" s="55">
        <v>35</v>
      </c>
      <c r="H30" s="37" t="s">
        <v>111</v>
      </c>
    </row>
    <row r="31" spans="2:8" ht="18" customHeight="1" x14ac:dyDescent="0.25">
      <c r="B31" s="56">
        <v>0.53352840770543764</v>
      </c>
      <c r="C31" s="53">
        <v>547</v>
      </c>
      <c r="D31" s="39">
        <v>2.6388888888888888</v>
      </c>
      <c r="E31" s="58">
        <v>38</v>
      </c>
      <c r="F31" s="44">
        <v>1.5964162085115048</v>
      </c>
      <c r="G31" s="53">
        <v>392</v>
      </c>
      <c r="H31" s="17" t="s">
        <v>104</v>
      </c>
    </row>
    <row r="32" spans="2:8" ht="18" customHeight="1" x14ac:dyDescent="0.25">
      <c r="B32" s="57">
        <v>0.11997073884418435</v>
      </c>
      <c r="C32" s="55">
        <v>123</v>
      </c>
      <c r="D32" s="40">
        <v>0.4861111111111111</v>
      </c>
      <c r="E32" s="59">
        <v>7</v>
      </c>
      <c r="F32" s="45">
        <v>0.45204642638973735</v>
      </c>
      <c r="G32" s="55">
        <v>111</v>
      </c>
      <c r="H32" s="37" t="s">
        <v>105</v>
      </c>
    </row>
    <row r="33" spans="2:8" ht="30.75" customHeight="1" x14ac:dyDescent="0.25">
      <c r="B33" s="56">
        <v>0</v>
      </c>
      <c r="C33" s="53">
        <v>0</v>
      </c>
      <c r="D33" s="39">
        <v>0</v>
      </c>
      <c r="E33" s="58">
        <v>0</v>
      </c>
      <c r="F33" s="44">
        <v>0.12217470983506415</v>
      </c>
      <c r="G33" s="53">
        <v>30</v>
      </c>
      <c r="H33" s="17" t="s">
        <v>112</v>
      </c>
    </row>
    <row r="34" spans="2:8" ht="18" customHeight="1" x14ac:dyDescent="0.25">
      <c r="B34" s="57">
        <v>1.0504754937820044</v>
      </c>
      <c r="C34" s="55">
        <v>1077</v>
      </c>
      <c r="D34" s="40">
        <v>3.75</v>
      </c>
      <c r="E34" s="59">
        <v>54</v>
      </c>
      <c r="F34" s="45">
        <v>1.4375890857259215</v>
      </c>
      <c r="G34" s="55">
        <v>353</v>
      </c>
      <c r="H34" s="37" t="s">
        <v>106</v>
      </c>
    </row>
    <row r="35" spans="2:8" ht="18" customHeight="1" x14ac:dyDescent="0.25">
      <c r="B35" s="56">
        <v>0.97244574494025848</v>
      </c>
      <c r="C35" s="53">
        <v>997</v>
      </c>
      <c r="D35" s="39">
        <v>2.8472222222222223</v>
      </c>
      <c r="E35" s="58">
        <v>41</v>
      </c>
      <c r="F35" s="44">
        <v>2.5901038485033596</v>
      </c>
      <c r="G35" s="53">
        <v>636</v>
      </c>
      <c r="H35" s="17" t="s">
        <v>107</v>
      </c>
    </row>
    <row r="36" spans="2:8" ht="18" customHeight="1" x14ac:dyDescent="0.25">
      <c r="B36" s="57">
        <v>1.1665447451841016</v>
      </c>
      <c r="C36" s="55">
        <v>1196</v>
      </c>
      <c r="D36" s="40">
        <v>2.8472222222222223</v>
      </c>
      <c r="E36" s="59">
        <v>41</v>
      </c>
      <c r="F36" s="45">
        <v>2.6226837711260433</v>
      </c>
      <c r="G36" s="55">
        <v>644</v>
      </c>
      <c r="H36" s="37" t="s">
        <v>108</v>
      </c>
    </row>
    <row r="37" spans="2:8" ht="18" customHeight="1" x14ac:dyDescent="0.25">
      <c r="B37" s="56">
        <v>3.4303828334552549</v>
      </c>
      <c r="C37" s="53">
        <v>3517</v>
      </c>
      <c r="D37" s="39">
        <v>6.9444444444444448E-2</v>
      </c>
      <c r="E37" s="58">
        <v>1</v>
      </c>
      <c r="F37" s="44">
        <v>0.27285685196497655</v>
      </c>
      <c r="G37" s="53">
        <v>67</v>
      </c>
      <c r="H37" s="17" t="s">
        <v>109</v>
      </c>
    </row>
    <row r="38" spans="2:8" ht="18" customHeight="1" x14ac:dyDescent="0.25">
      <c r="B38" s="57">
        <v>0.31894659839063644</v>
      </c>
      <c r="C38" s="55">
        <v>327</v>
      </c>
      <c r="D38" s="40">
        <v>2.4305555555555558</v>
      </c>
      <c r="E38" s="59">
        <v>35</v>
      </c>
      <c r="F38" s="45">
        <v>1.209529627367135</v>
      </c>
      <c r="G38" s="55">
        <v>297</v>
      </c>
      <c r="H38" s="37" t="s">
        <v>64</v>
      </c>
    </row>
    <row r="39" spans="2:8" ht="18" customHeight="1" x14ac:dyDescent="0.25">
      <c r="B39" s="56">
        <v>0.49939039258717388</v>
      </c>
      <c r="C39" s="53">
        <v>512</v>
      </c>
      <c r="D39" s="39">
        <v>6.9444444444444448E-2</v>
      </c>
      <c r="E39" s="58">
        <v>1</v>
      </c>
      <c r="F39" s="44">
        <v>0.24842190999796376</v>
      </c>
      <c r="G39" s="53">
        <v>61</v>
      </c>
      <c r="H39" s="17" t="s">
        <v>110</v>
      </c>
    </row>
    <row r="40" spans="2:8" ht="18" customHeight="1" x14ac:dyDescent="0.25">
      <c r="B40" s="57">
        <v>0</v>
      </c>
      <c r="C40" s="55">
        <v>0</v>
      </c>
      <c r="D40" s="40">
        <v>0</v>
      </c>
      <c r="E40" s="59">
        <v>0</v>
      </c>
      <c r="F40" s="91">
        <v>9.3667277540215838E-2</v>
      </c>
      <c r="G40" s="55">
        <v>23</v>
      </c>
      <c r="H40" s="37" t="s">
        <v>142</v>
      </c>
    </row>
    <row r="41" spans="2:8" s="158" customFormat="1" ht="18" customHeight="1" x14ac:dyDescent="0.25">
      <c r="B41" s="56">
        <v>0</v>
      </c>
      <c r="C41" s="53">
        <v>0</v>
      </c>
      <c r="D41" s="39">
        <v>0</v>
      </c>
      <c r="E41" s="58">
        <v>0</v>
      </c>
      <c r="F41" s="44">
        <v>0.10995723885155771</v>
      </c>
      <c r="G41" s="53">
        <v>27</v>
      </c>
      <c r="H41" s="17" t="s">
        <v>162</v>
      </c>
    </row>
    <row r="42" spans="2:8" s="158" customFormat="1" ht="18" customHeight="1" x14ac:dyDescent="0.25">
      <c r="B42" s="57">
        <v>0</v>
      </c>
      <c r="C42" s="55">
        <v>0</v>
      </c>
      <c r="D42" s="40">
        <v>0</v>
      </c>
      <c r="E42" s="59">
        <v>0</v>
      </c>
      <c r="F42" s="91">
        <v>0.1140297291793932</v>
      </c>
      <c r="G42" s="55">
        <v>28</v>
      </c>
      <c r="H42" s="37" t="s">
        <v>163</v>
      </c>
    </row>
    <row r="43" spans="2:8" s="158" customFormat="1" ht="18" customHeight="1" x14ac:dyDescent="0.25">
      <c r="B43" s="56">
        <v>0</v>
      </c>
      <c r="C43" s="53">
        <v>0</v>
      </c>
      <c r="D43" s="39">
        <v>0.20833333333333334</v>
      </c>
      <c r="E43" s="58">
        <v>3</v>
      </c>
      <c r="F43" s="44">
        <v>0.11810221950722868</v>
      </c>
      <c r="G43" s="53">
        <v>29</v>
      </c>
      <c r="H43" s="17" t="s">
        <v>164</v>
      </c>
    </row>
    <row r="44" spans="2:8" s="158" customFormat="1" ht="18" customHeight="1" x14ac:dyDescent="0.25">
      <c r="B44" s="57">
        <v>0</v>
      </c>
      <c r="C44" s="55">
        <v>0</v>
      </c>
      <c r="D44" s="40">
        <v>6.9444444444444448E-2</v>
      </c>
      <c r="E44" s="59">
        <v>1</v>
      </c>
      <c r="F44" s="91">
        <v>8.1449806556709428E-2</v>
      </c>
      <c r="G44" s="55">
        <v>20</v>
      </c>
      <c r="H44" s="37" t="s">
        <v>165</v>
      </c>
    </row>
    <row r="45" spans="2:8" s="192" customFormat="1" ht="18" customHeight="1" x14ac:dyDescent="0.25">
      <c r="B45" s="56">
        <v>0</v>
      </c>
      <c r="C45" s="53">
        <v>0</v>
      </c>
      <c r="D45" s="39">
        <v>6.9444444444444448E-2</v>
      </c>
      <c r="E45" s="58">
        <v>1</v>
      </c>
      <c r="F45" s="202">
        <v>4.0724903278354714E-2</v>
      </c>
      <c r="G45" s="53">
        <v>10</v>
      </c>
      <c r="H45" s="17" t="s">
        <v>178</v>
      </c>
    </row>
    <row r="46" spans="2:8" s="192" customFormat="1" ht="18" customHeight="1" x14ac:dyDescent="0.25">
      <c r="B46" s="57">
        <v>1.950743721043648E-3</v>
      </c>
      <c r="C46" s="55">
        <v>2</v>
      </c>
      <c r="D46" s="40">
        <v>6.9444444444444448E-2</v>
      </c>
      <c r="E46" s="59">
        <v>1</v>
      </c>
      <c r="F46" s="91">
        <v>6.515984524536754E-2</v>
      </c>
      <c r="G46" s="55">
        <v>16</v>
      </c>
      <c r="H46" s="37" t="s">
        <v>179</v>
      </c>
    </row>
    <row r="47" spans="2:8" s="192" customFormat="1" ht="18" customHeight="1" x14ac:dyDescent="0.25">
      <c r="B47" s="56">
        <v>0</v>
      </c>
      <c r="C47" s="53">
        <v>0</v>
      </c>
      <c r="D47" s="39">
        <v>0</v>
      </c>
      <c r="E47" s="58">
        <v>0</v>
      </c>
      <c r="F47" s="202">
        <v>4.0724903278354714E-2</v>
      </c>
      <c r="G47" s="53">
        <v>10</v>
      </c>
      <c r="H47" s="17" t="s">
        <v>181</v>
      </c>
    </row>
    <row r="48" spans="2:8" ht="18" customHeight="1" x14ac:dyDescent="0.25">
      <c r="B48" s="57">
        <v>87.239209948792976</v>
      </c>
      <c r="C48" s="55">
        <v>89284</v>
      </c>
      <c r="D48" s="40">
        <v>85.972222222222229</v>
      </c>
      <c r="E48" s="59">
        <v>1238</v>
      </c>
      <c r="F48" s="91">
        <v>83.600081449806552</v>
      </c>
      <c r="G48" s="55">
        <v>20528</v>
      </c>
      <c r="H48" s="37" t="s">
        <v>69</v>
      </c>
    </row>
    <row r="49" spans="2:9" ht="18" customHeight="1" thickBot="1" x14ac:dyDescent="0.3">
      <c r="B49" s="56">
        <v>100</v>
      </c>
      <c r="C49" s="53">
        <v>102525</v>
      </c>
      <c r="D49" s="39">
        <v>100</v>
      </c>
      <c r="E49" s="58">
        <v>1440</v>
      </c>
      <c r="F49" s="44">
        <v>100</v>
      </c>
      <c r="G49" s="53">
        <v>24555</v>
      </c>
      <c r="H49" s="17" t="s">
        <v>70</v>
      </c>
    </row>
    <row r="50" spans="2:9" x14ac:dyDescent="0.25">
      <c r="B50" s="267" t="s">
        <v>151</v>
      </c>
      <c r="C50" s="267"/>
      <c r="D50" s="267"/>
      <c r="E50" s="267"/>
      <c r="F50" s="267"/>
      <c r="G50" s="267"/>
      <c r="H50" s="267"/>
      <c r="I50" s="68"/>
    </row>
    <row r="51" spans="2:9" x14ac:dyDescent="0.25">
      <c r="G51" s="28"/>
    </row>
    <row r="52" spans="2:9" x14ac:dyDescent="0.25">
      <c r="B52" s="214">
        <v>46603</v>
      </c>
      <c r="C52" s="214" t="s">
        <v>99</v>
      </c>
      <c r="D52" s="215">
        <v>202</v>
      </c>
      <c r="E52" s="214" t="s">
        <v>84</v>
      </c>
    </row>
    <row r="53" spans="2:9" x14ac:dyDescent="0.25">
      <c r="B53" s="214">
        <v>13083</v>
      </c>
      <c r="C53" s="215" t="s">
        <v>84</v>
      </c>
      <c r="D53" s="215">
        <v>128</v>
      </c>
      <c r="E53" s="214" t="s">
        <v>86</v>
      </c>
    </row>
    <row r="54" spans="2:9" x14ac:dyDescent="0.25">
      <c r="B54" s="214">
        <v>5917</v>
      </c>
      <c r="C54" s="214" t="s">
        <v>86</v>
      </c>
      <c r="D54" s="215">
        <v>94</v>
      </c>
      <c r="E54" s="214" t="s">
        <v>99</v>
      </c>
    </row>
    <row r="55" spans="2:9" x14ac:dyDescent="0.25">
      <c r="B55" s="214">
        <v>3517</v>
      </c>
      <c r="C55" s="214" t="s">
        <v>109</v>
      </c>
      <c r="D55" s="215">
        <v>80</v>
      </c>
      <c r="E55" s="214" t="s">
        <v>87</v>
      </c>
    </row>
    <row r="56" spans="2:9" x14ac:dyDescent="0.25">
      <c r="B56" s="214">
        <v>3245</v>
      </c>
      <c r="C56" s="214" t="s">
        <v>87</v>
      </c>
      <c r="D56" s="215">
        <v>66</v>
      </c>
      <c r="E56" s="214" t="s">
        <v>85</v>
      </c>
    </row>
    <row r="57" spans="2:9" x14ac:dyDescent="0.25">
      <c r="B57" s="214">
        <v>2770</v>
      </c>
      <c r="C57" s="214" t="s">
        <v>92</v>
      </c>
      <c r="D57" s="215">
        <v>66</v>
      </c>
      <c r="E57" s="214" t="s">
        <v>89</v>
      </c>
    </row>
    <row r="58" spans="2:9" x14ac:dyDescent="0.25">
      <c r="B58" s="214">
        <v>2725</v>
      </c>
      <c r="C58" s="214" t="s">
        <v>85</v>
      </c>
      <c r="D58" s="215">
        <v>63</v>
      </c>
      <c r="E58" s="214" t="s">
        <v>90</v>
      </c>
    </row>
    <row r="59" spans="2:9" x14ac:dyDescent="0.25">
      <c r="B59" s="214">
        <v>2624</v>
      </c>
      <c r="C59" s="214" t="s">
        <v>89</v>
      </c>
      <c r="D59" s="215">
        <v>62</v>
      </c>
      <c r="E59" s="214" t="s">
        <v>98</v>
      </c>
    </row>
    <row r="60" spans="2:9" x14ac:dyDescent="0.25">
      <c r="B60" s="214">
        <v>2418</v>
      </c>
      <c r="C60" s="214" t="s">
        <v>103</v>
      </c>
      <c r="D60" s="215">
        <v>61</v>
      </c>
      <c r="E60" s="214" t="s">
        <v>100</v>
      </c>
    </row>
    <row r="61" spans="2:9" x14ac:dyDescent="0.25">
      <c r="B61" s="214">
        <v>2333</v>
      </c>
      <c r="C61" s="214" t="s">
        <v>91</v>
      </c>
      <c r="D61" s="215">
        <v>55</v>
      </c>
      <c r="E61" s="214" t="s">
        <v>95</v>
      </c>
    </row>
    <row r="62" spans="2:9" x14ac:dyDescent="0.25">
      <c r="B62" s="214">
        <v>2252</v>
      </c>
      <c r="C62" s="214" t="s">
        <v>96</v>
      </c>
      <c r="D62" s="215">
        <v>54</v>
      </c>
      <c r="E62" s="214" t="s">
        <v>88</v>
      </c>
    </row>
    <row r="63" spans="2:9" x14ac:dyDescent="0.25">
      <c r="B63" s="214">
        <v>2234</v>
      </c>
      <c r="C63" s="214" t="s">
        <v>98</v>
      </c>
      <c r="D63" s="215">
        <v>54</v>
      </c>
      <c r="E63" s="214" t="s">
        <v>106</v>
      </c>
    </row>
    <row r="64" spans="2:9" x14ac:dyDescent="0.25">
      <c r="B64" s="214">
        <v>1686</v>
      </c>
      <c r="C64" s="214" t="s">
        <v>100</v>
      </c>
      <c r="D64" s="215">
        <v>53</v>
      </c>
      <c r="E64" s="214" t="s">
        <v>91</v>
      </c>
    </row>
    <row r="65" spans="2:5" x14ac:dyDescent="0.25">
      <c r="B65" s="214">
        <v>1618</v>
      </c>
      <c r="C65" s="214" t="s">
        <v>102</v>
      </c>
      <c r="D65" s="215">
        <v>49</v>
      </c>
      <c r="E65" s="214" t="s">
        <v>103</v>
      </c>
    </row>
    <row r="66" spans="2:5" x14ac:dyDescent="0.25">
      <c r="B66" s="214">
        <v>1526</v>
      </c>
      <c r="C66" s="214" t="s">
        <v>88</v>
      </c>
      <c r="D66" s="215">
        <v>46</v>
      </c>
      <c r="E66" s="214" t="s">
        <v>101</v>
      </c>
    </row>
    <row r="67" spans="2:5" x14ac:dyDescent="0.25">
      <c r="B67" s="214">
        <v>1196</v>
      </c>
      <c r="C67" s="214" t="s">
        <v>108</v>
      </c>
      <c r="D67" s="215">
        <v>42</v>
      </c>
      <c r="E67" s="214" t="s">
        <v>96</v>
      </c>
    </row>
    <row r="68" spans="2:5" x14ac:dyDescent="0.25">
      <c r="B68" s="214">
        <v>1180</v>
      </c>
      <c r="C68" s="214" t="s">
        <v>90</v>
      </c>
      <c r="D68" s="215">
        <v>41</v>
      </c>
      <c r="E68" s="214" t="s">
        <v>102</v>
      </c>
    </row>
    <row r="69" spans="2:5" x14ac:dyDescent="0.25">
      <c r="B69" s="214">
        <v>1179</v>
      </c>
      <c r="C69" s="214" t="s">
        <v>95</v>
      </c>
      <c r="D69" s="215">
        <v>41</v>
      </c>
      <c r="E69" s="214" t="s">
        <v>107</v>
      </c>
    </row>
    <row r="70" spans="2:5" x14ac:dyDescent="0.25">
      <c r="B70" s="214">
        <v>1077</v>
      </c>
      <c r="C70" s="214" t="s">
        <v>106</v>
      </c>
      <c r="D70" s="215">
        <v>41</v>
      </c>
      <c r="E70" s="214" t="s">
        <v>108</v>
      </c>
    </row>
    <row r="71" spans="2:5" x14ac:dyDescent="0.25">
      <c r="B71" s="216">
        <v>997</v>
      </c>
      <c r="C71" s="216" t="s">
        <v>107</v>
      </c>
      <c r="D71" s="215">
        <v>38</v>
      </c>
      <c r="E71" s="214" t="s">
        <v>104</v>
      </c>
    </row>
    <row r="72" spans="2:5" x14ac:dyDescent="0.25">
      <c r="B72" s="214">
        <v>547</v>
      </c>
      <c r="C72" s="214" t="s">
        <v>104</v>
      </c>
      <c r="D72" s="215">
        <v>35</v>
      </c>
      <c r="E72" s="214" t="s">
        <v>64</v>
      </c>
    </row>
    <row r="73" spans="2:5" x14ac:dyDescent="0.25">
      <c r="B73" s="214">
        <v>512</v>
      </c>
      <c r="C73" s="214" t="s">
        <v>110</v>
      </c>
      <c r="D73" s="215">
        <v>23</v>
      </c>
      <c r="E73" s="214" t="s">
        <v>94</v>
      </c>
    </row>
    <row r="74" spans="2:5" x14ac:dyDescent="0.25">
      <c r="B74" s="214">
        <v>406</v>
      </c>
      <c r="C74" s="214" t="s">
        <v>101</v>
      </c>
      <c r="D74" s="215">
        <v>19</v>
      </c>
      <c r="E74" s="214" t="s">
        <v>92</v>
      </c>
    </row>
    <row r="75" spans="2:5" x14ac:dyDescent="0.25">
      <c r="B75" s="214">
        <v>327</v>
      </c>
      <c r="C75" s="214" t="s">
        <v>64</v>
      </c>
      <c r="D75" s="217">
        <v>12</v>
      </c>
      <c r="E75" s="218" t="s">
        <v>93</v>
      </c>
    </row>
    <row r="76" spans="2:5" x14ac:dyDescent="0.25">
      <c r="B76" s="214">
        <v>139</v>
      </c>
      <c r="C76" s="214" t="s">
        <v>93</v>
      </c>
      <c r="D76" s="215">
        <v>7</v>
      </c>
      <c r="E76" s="214" t="s">
        <v>105</v>
      </c>
    </row>
    <row r="77" spans="2:5" x14ac:dyDescent="0.25">
      <c r="B77" s="214">
        <v>131</v>
      </c>
      <c r="C77" s="214" t="s">
        <v>94</v>
      </c>
      <c r="D77" s="215">
        <v>3</v>
      </c>
      <c r="E77" s="214" t="s">
        <v>164</v>
      </c>
    </row>
    <row r="78" spans="2:5" x14ac:dyDescent="0.25">
      <c r="B78" s="214">
        <v>123</v>
      </c>
      <c r="C78" s="214" t="s">
        <v>105</v>
      </c>
      <c r="D78" s="215">
        <v>1</v>
      </c>
      <c r="E78" s="214" t="s">
        <v>109</v>
      </c>
    </row>
    <row r="79" spans="2:5" x14ac:dyDescent="0.25">
      <c r="B79" s="214">
        <v>2</v>
      </c>
      <c r="C79" s="214" t="s">
        <v>179</v>
      </c>
      <c r="D79" s="215">
        <v>1</v>
      </c>
      <c r="E79" s="214" t="s">
        <v>110</v>
      </c>
    </row>
    <row r="80" spans="2:5" x14ac:dyDescent="0.25">
      <c r="B80" s="219">
        <v>3342</v>
      </c>
      <c r="C80" s="219" t="s">
        <v>188</v>
      </c>
      <c r="D80" s="215">
        <v>1</v>
      </c>
      <c r="E80" s="214" t="s">
        <v>165</v>
      </c>
    </row>
    <row r="81" spans="2:5" x14ac:dyDescent="0.25">
      <c r="B81" s="214">
        <v>102525</v>
      </c>
      <c r="C81" s="214" t="s">
        <v>173</v>
      </c>
      <c r="D81" s="215">
        <v>1</v>
      </c>
      <c r="E81" s="214" t="s">
        <v>178</v>
      </c>
    </row>
    <row r="82" spans="2:5" x14ac:dyDescent="0.25">
      <c r="B82" s="214"/>
      <c r="C82" s="214"/>
      <c r="D82" s="215">
        <v>1</v>
      </c>
      <c r="E82" s="214" t="s">
        <v>179</v>
      </c>
    </row>
    <row r="83" spans="2:5" x14ac:dyDescent="0.25">
      <c r="B83" s="214"/>
      <c r="C83" s="214"/>
      <c r="D83" s="220">
        <v>15</v>
      </c>
      <c r="E83" s="219" t="s">
        <v>188</v>
      </c>
    </row>
    <row r="84" spans="2:5" x14ac:dyDescent="0.25">
      <c r="B84" s="214"/>
      <c r="C84" s="214"/>
      <c r="D84" s="215">
        <v>1440</v>
      </c>
      <c r="E84" s="214" t="s">
        <v>173</v>
      </c>
    </row>
    <row r="85" spans="2:5" x14ac:dyDescent="0.25">
      <c r="B85" s="214"/>
      <c r="C85" s="214"/>
      <c r="D85" s="214"/>
      <c r="E85" s="214"/>
    </row>
    <row r="86" spans="2:5" x14ac:dyDescent="0.25">
      <c r="B86" s="214"/>
      <c r="C86" s="214"/>
      <c r="D86" s="214"/>
      <c r="E86" s="214"/>
    </row>
    <row r="87" spans="2:5" x14ac:dyDescent="0.25">
      <c r="B87" s="214"/>
      <c r="C87" s="214"/>
      <c r="D87" s="214"/>
      <c r="E87" s="214"/>
    </row>
    <row r="88" spans="2:5" x14ac:dyDescent="0.25">
      <c r="B88" s="214"/>
      <c r="C88" s="214"/>
      <c r="D88" s="214"/>
      <c r="E88" s="214"/>
    </row>
    <row r="89" spans="2:5" x14ac:dyDescent="0.25">
      <c r="B89" s="214"/>
      <c r="C89" s="214"/>
      <c r="D89" s="214"/>
      <c r="E89" s="214"/>
    </row>
    <row r="90" spans="2:5" x14ac:dyDescent="0.25">
      <c r="B90" s="214"/>
      <c r="C90" s="214"/>
      <c r="D90" s="214"/>
      <c r="E90" s="214"/>
    </row>
  </sheetData>
  <sortState xmlns:xlrd2="http://schemas.microsoft.com/office/spreadsheetml/2017/richdata2" ref="B52:C80">
    <sortCondition descending="1" ref="B52"/>
  </sortState>
  <mergeCells count="7">
    <mergeCell ref="B50:H50"/>
    <mergeCell ref="B1:H1"/>
    <mergeCell ref="B2:H2"/>
    <mergeCell ref="B3:C3"/>
    <mergeCell ref="H3:H4"/>
    <mergeCell ref="F3:G3"/>
    <mergeCell ref="D3:E3"/>
  </mergeCells>
  <pageMargins left="0.196850393700787" right="0.196850393700787" top="0.196850393700787" bottom="1.1968503937007899" header="0.196850393700787" footer="0.196850393700787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8"/>
  <sheetViews>
    <sheetView showGridLines="0" workbookViewId="0">
      <selection activeCell="J4" sqref="J4"/>
    </sheetView>
  </sheetViews>
  <sheetFormatPr defaultRowHeight="15" x14ac:dyDescent="0.25"/>
  <cols>
    <col min="1" max="1" width="6.85546875" customWidth="1"/>
    <col min="2" max="2" width="12.85546875" style="190" customWidth="1"/>
    <col min="3" max="3" width="14" style="145" customWidth="1"/>
    <col min="4" max="4" width="13.7109375" style="70" customWidth="1"/>
    <col min="5" max="6" width="13.7109375" customWidth="1"/>
    <col min="7" max="8" width="13.7109375" hidden="1" customWidth="1"/>
    <col min="9" max="9" width="13.28515625" hidden="1" customWidth="1"/>
    <col min="10" max="10" width="36.5703125" customWidth="1"/>
  </cols>
  <sheetData>
    <row r="1" spans="1:14" ht="24" customHeight="1" x14ac:dyDescent="0.25">
      <c r="J1" s="14" t="s">
        <v>208</v>
      </c>
    </row>
    <row r="2" spans="1:14" s="2" customFormat="1" ht="22.5" customHeight="1" x14ac:dyDescent="0.25">
      <c r="B2" s="190"/>
      <c r="C2" s="145"/>
      <c r="D2" s="70"/>
      <c r="E2" s="1"/>
      <c r="F2" s="1"/>
      <c r="G2" s="1"/>
      <c r="H2" s="1"/>
      <c r="I2" s="1"/>
      <c r="J2" s="1" t="s">
        <v>82</v>
      </c>
    </row>
    <row r="3" spans="1:14" ht="22.35" customHeight="1" thickBot="1" x14ac:dyDescent="0.3">
      <c r="C3" s="241" t="s">
        <v>202</v>
      </c>
      <c r="D3" s="241"/>
      <c r="E3" s="241"/>
      <c r="F3" s="241"/>
      <c r="G3" s="241"/>
      <c r="H3" s="241"/>
      <c r="I3" s="241"/>
      <c r="J3" s="241"/>
    </row>
    <row r="4" spans="1:14" ht="27" customHeight="1" thickBot="1" x14ac:dyDescent="0.3">
      <c r="B4" s="193">
        <v>1402</v>
      </c>
      <c r="C4" s="20">
        <v>1401</v>
      </c>
      <c r="D4" s="180">
        <v>1400</v>
      </c>
      <c r="E4" s="77">
        <v>1399</v>
      </c>
      <c r="F4" s="20">
        <v>1398</v>
      </c>
      <c r="G4" s="20">
        <v>1397</v>
      </c>
      <c r="H4" s="20">
        <v>1396</v>
      </c>
      <c r="I4" s="21">
        <v>1395</v>
      </c>
      <c r="J4" s="22" t="s">
        <v>76</v>
      </c>
    </row>
    <row r="5" spans="1:14" ht="24" customHeight="1" x14ac:dyDescent="0.25">
      <c r="B5" s="194">
        <v>41</v>
      </c>
      <c r="C5" s="102">
        <v>38</v>
      </c>
      <c r="D5" s="181">
        <v>34</v>
      </c>
      <c r="E5" s="101">
        <v>33</v>
      </c>
      <c r="F5" s="102">
        <v>32</v>
      </c>
      <c r="G5" s="102">
        <v>32</v>
      </c>
      <c r="H5" s="102">
        <v>32</v>
      </c>
      <c r="I5" s="103">
        <v>32</v>
      </c>
      <c r="J5" s="104" t="s">
        <v>203</v>
      </c>
    </row>
    <row r="6" spans="1:14" s="92" customFormat="1" ht="24" customHeight="1" x14ac:dyDescent="0.25">
      <c r="B6" s="195">
        <v>1440</v>
      </c>
      <c r="C6" s="95">
        <v>1413</v>
      </c>
      <c r="D6" s="182">
        <v>1395</v>
      </c>
      <c r="E6" s="94">
        <v>1384</v>
      </c>
      <c r="F6" s="95">
        <v>1317</v>
      </c>
      <c r="G6" s="95">
        <v>1264</v>
      </c>
      <c r="H6" s="95">
        <v>1184</v>
      </c>
      <c r="I6" s="80">
        <v>1136</v>
      </c>
      <c r="J6" s="81" t="s">
        <v>204</v>
      </c>
    </row>
    <row r="7" spans="1:14" s="70" customFormat="1" ht="24" customHeight="1" x14ac:dyDescent="0.25">
      <c r="A7" s="68"/>
      <c r="B7" s="196">
        <v>102525</v>
      </c>
      <c r="C7" s="65">
        <f>C8+C9</f>
        <v>100355</v>
      </c>
      <c r="D7" s="183">
        <f>D8+D9</f>
        <v>94686</v>
      </c>
      <c r="E7" s="96">
        <f t="shared" ref="E7" si="0">E8+E9</f>
        <v>83901</v>
      </c>
      <c r="F7" s="65">
        <f>F8+F9</f>
        <v>77208</v>
      </c>
      <c r="G7" s="65">
        <f>G8+G9</f>
        <v>69889</v>
      </c>
      <c r="H7" s="65">
        <f>H8+H9</f>
        <v>54728</v>
      </c>
      <c r="I7" s="18"/>
      <c r="J7" s="19" t="s">
        <v>146</v>
      </c>
    </row>
    <row r="8" spans="1:14" ht="24" customHeight="1" x14ac:dyDescent="0.25">
      <c r="B8" s="197">
        <v>43658</v>
      </c>
      <c r="C8" s="98">
        <v>42889</v>
      </c>
      <c r="D8" s="184">
        <v>41406</v>
      </c>
      <c r="E8" s="97">
        <v>39580</v>
      </c>
      <c r="F8" s="98">
        <v>37950</v>
      </c>
      <c r="G8" s="98">
        <v>35305</v>
      </c>
      <c r="H8" s="98">
        <v>33462</v>
      </c>
      <c r="I8" s="78">
        <v>32699</v>
      </c>
      <c r="J8" s="79" t="s">
        <v>147</v>
      </c>
    </row>
    <row r="9" spans="1:14" ht="24" customHeight="1" x14ac:dyDescent="0.25">
      <c r="B9" s="198">
        <v>58867</v>
      </c>
      <c r="C9" s="100">
        <v>57466</v>
      </c>
      <c r="D9" s="185">
        <v>53280</v>
      </c>
      <c r="E9" s="99">
        <v>44321</v>
      </c>
      <c r="F9" s="100">
        <v>39258</v>
      </c>
      <c r="G9" s="100">
        <v>34584</v>
      </c>
      <c r="H9" s="100">
        <v>21266</v>
      </c>
      <c r="I9" s="15">
        <v>13684</v>
      </c>
      <c r="J9" s="16" t="s">
        <v>81</v>
      </c>
    </row>
    <row r="10" spans="1:14" ht="24" customHeight="1" x14ac:dyDescent="0.25">
      <c r="B10" s="197">
        <v>1419</v>
      </c>
      <c r="C10" s="98">
        <v>1244</v>
      </c>
      <c r="D10" s="184">
        <v>1111</v>
      </c>
      <c r="E10" s="97">
        <v>1082</v>
      </c>
      <c r="F10" s="98">
        <v>965</v>
      </c>
      <c r="G10" s="98">
        <v>832</v>
      </c>
      <c r="H10" s="98">
        <v>616</v>
      </c>
      <c r="I10" s="78">
        <v>563</v>
      </c>
      <c r="J10" s="79" t="s">
        <v>153</v>
      </c>
    </row>
    <row r="11" spans="1:14" ht="24" customHeight="1" x14ac:dyDescent="0.25">
      <c r="B11" s="198">
        <v>3267</v>
      </c>
      <c r="C11" s="100">
        <v>2557</v>
      </c>
      <c r="D11" s="185">
        <v>1964</v>
      </c>
      <c r="E11" s="99">
        <v>1082</v>
      </c>
      <c r="F11" s="100">
        <v>652</v>
      </c>
      <c r="G11" s="100">
        <v>428</v>
      </c>
      <c r="H11" s="100">
        <v>204</v>
      </c>
      <c r="I11" s="15">
        <v>118</v>
      </c>
      <c r="J11" s="16" t="s">
        <v>205</v>
      </c>
    </row>
    <row r="12" spans="1:14" s="70" customFormat="1" ht="24" customHeight="1" x14ac:dyDescent="0.25">
      <c r="B12" s="199">
        <v>2</v>
      </c>
      <c r="C12" s="106">
        <v>3</v>
      </c>
      <c r="D12" s="186">
        <v>3</v>
      </c>
      <c r="E12" s="105">
        <v>5</v>
      </c>
      <c r="F12" s="106">
        <v>6</v>
      </c>
      <c r="G12" s="106">
        <v>6</v>
      </c>
      <c r="H12" s="106">
        <v>7</v>
      </c>
      <c r="I12" s="107"/>
      <c r="J12" s="108" t="s">
        <v>206</v>
      </c>
    </row>
    <row r="13" spans="1:14" ht="24" customHeight="1" thickBot="1" x14ac:dyDescent="0.3">
      <c r="B13" s="200">
        <v>24555</v>
      </c>
      <c r="C13" s="110">
        <v>20854</v>
      </c>
      <c r="D13" s="187">
        <v>23203</v>
      </c>
      <c r="E13" s="109">
        <v>22775</v>
      </c>
      <c r="F13" s="110">
        <v>22241</v>
      </c>
      <c r="G13" s="110">
        <v>20679</v>
      </c>
      <c r="H13" s="110">
        <v>20039</v>
      </c>
      <c r="I13" s="111">
        <v>18759</v>
      </c>
      <c r="J13" s="112" t="s">
        <v>207</v>
      </c>
    </row>
    <row r="14" spans="1:14" ht="14.25" customHeight="1" x14ac:dyDescent="0.25">
      <c r="E14" s="244"/>
      <c r="F14" s="244"/>
      <c r="G14" s="244"/>
      <c r="H14" s="244"/>
      <c r="I14" s="244"/>
      <c r="J14" s="244"/>
    </row>
    <row r="15" spans="1:14" ht="24" customHeight="1" x14ac:dyDescent="0.25">
      <c r="J15" s="3"/>
    </row>
    <row r="16" spans="1:14" ht="30" customHeight="1" x14ac:dyDescent="0.25">
      <c r="C16" s="243"/>
      <c r="D16" s="243"/>
      <c r="E16" s="243"/>
      <c r="F16" s="243"/>
      <c r="G16" s="243"/>
      <c r="H16" s="243"/>
      <c r="I16" s="243"/>
      <c r="J16" s="243"/>
      <c r="K16" s="23"/>
      <c r="L16" s="23"/>
      <c r="M16" s="23"/>
      <c r="N16" s="23"/>
    </row>
    <row r="17" spans="3:10" ht="46.5" customHeight="1" x14ac:dyDescent="0.25">
      <c r="C17" s="243"/>
      <c r="D17" s="243"/>
      <c r="E17" s="243"/>
      <c r="F17" s="243"/>
      <c r="G17" s="243"/>
      <c r="H17" s="243"/>
      <c r="I17" s="243"/>
      <c r="J17" s="243"/>
    </row>
    <row r="18" spans="3:10" ht="81" customHeight="1" x14ac:dyDescent="0.25">
      <c r="C18" s="243"/>
      <c r="D18" s="243"/>
      <c r="E18" s="243"/>
      <c r="F18" s="243"/>
      <c r="G18" s="243"/>
      <c r="H18" s="243"/>
      <c r="I18" s="243"/>
      <c r="J18" s="243"/>
    </row>
  </sheetData>
  <mergeCells count="5">
    <mergeCell ref="C17:J17"/>
    <mergeCell ref="C16:J16"/>
    <mergeCell ref="C18:J18"/>
    <mergeCell ref="E14:J14"/>
    <mergeCell ref="C3:J3"/>
  </mergeCells>
  <pageMargins left="0.196850393700787" right="0.196850393700787" top="0.196850393700787" bottom="1.1968503937007899" header="0.196850393700787" footer="0.196850393700787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U81"/>
  <sheetViews>
    <sheetView showGridLines="0" workbookViewId="0">
      <selection activeCell="L4" sqref="L4:L5"/>
    </sheetView>
  </sheetViews>
  <sheetFormatPr defaultRowHeight="15" x14ac:dyDescent="0.25"/>
  <cols>
    <col min="1" max="1" width="3.5703125" customWidth="1"/>
    <col min="2" max="2" width="11.85546875" customWidth="1"/>
    <col min="3" max="3" width="11.7109375" customWidth="1"/>
    <col min="4" max="4" width="13.42578125" customWidth="1"/>
    <col min="5" max="5" width="13.42578125" style="190" customWidth="1"/>
    <col min="6" max="6" width="13.42578125" style="145" customWidth="1"/>
    <col min="7" max="7" width="13.42578125" style="70" customWidth="1"/>
    <col min="8" max="8" width="13.42578125" customWidth="1"/>
    <col min="9" max="11" width="13.42578125" hidden="1" customWidth="1"/>
    <col min="12" max="12" width="22.42578125" customWidth="1"/>
  </cols>
  <sheetData>
    <row r="1" spans="2:20" s="114" customFormat="1" ht="33.75" customHeight="1" x14ac:dyDescent="0.25">
      <c r="B1" s="245" t="s">
        <v>210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</row>
    <row r="2" spans="2:20" ht="24" customHeight="1" x14ac:dyDescent="0.25">
      <c r="B2" s="240" t="s">
        <v>114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2:20" ht="24" customHeight="1" thickBot="1" x14ac:dyDescent="0.3">
      <c r="B3" s="241" t="s">
        <v>115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2:20" ht="30.75" customHeight="1" x14ac:dyDescent="0.25">
      <c r="B4" s="248">
        <v>1402</v>
      </c>
      <c r="C4" s="249"/>
      <c r="D4" s="249"/>
      <c r="E4" s="253">
        <v>1401</v>
      </c>
      <c r="F4" s="253">
        <v>1400</v>
      </c>
      <c r="G4" s="253">
        <v>1399</v>
      </c>
      <c r="H4" s="249">
        <v>1398</v>
      </c>
      <c r="I4" s="249">
        <v>1397</v>
      </c>
      <c r="J4" s="249">
        <v>1396</v>
      </c>
      <c r="K4" s="251">
        <v>1395</v>
      </c>
      <c r="L4" s="246" t="s">
        <v>4</v>
      </c>
      <c r="S4" s="60"/>
      <c r="T4" s="60"/>
    </row>
    <row r="5" spans="2:20" ht="58.5" customHeight="1" thickBot="1" x14ac:dyDescent="0.3">
      <c r="B5" s="31" t="s">
        <v>83</v>
      </c>
      <c r="C5" s="32" t="s">
        <v>116</v>
      </c>
      <c r="D5" s="33" t="s">
        <v>67</v>
      </c>
      <c r="E5" s="254"/>
      <c r="F5" s="254"/>
      <c r="G5" s="254"/>
      <c r="H5" s="250"/>
      <c r="I5" s="250"/>
      <c r="J5" s="250"/>
      <c r="K5" s="252"/>
      <c r="L5" s="247"/>
    </row>
    <row r="6" spans="2:20" ht="18" customHeight="1" x14ac:dyDescent="0.25">
      <c r="B6" s="41">
        <v>25.604943423445437</v>
      </c>
      <c r="C6" s="86">
        <v>48.097537855928252</v>
      </c>
      <c r="D6" s="30">
        <v>716200.01</v>
      </c>
      <c r="E6" s="30">
        <v>483600.21399999998</v>
      </c>
      <c r="F6" s="30">
        <v>360599.41600000003</v>
      </c>
      <c r="G6" s="30">
        <v>261904.21299999999</v>
      </c>
      <c r="H6" s="30">
        <v>189927.7</v>
      </c>
      <c r="I6" s="30">
        <v>158964.70000000001</v>
      </c>
      <c r="J6" s="30">
        <v>115154.8</v>
      </c>
      <c r="K6" s="34">
        <v>106500.7</v>
      </c>
      <c r="L6" s="19" t="s">
        <v>84</v>
      </c>
    </row>
    <row r="7" spans="2:20" ht="18" customHeight="1" x14ac:dyDescent="0.25">
      <c r="B7" s="56">
        <v>25.604943423445437</v>
      </c>
      <c r="C7" s="87">
        <v>48.097537855928252</v>
      </c>
      <c r="D7" s="26">
        <v>716200.01</v>
      </c>
      <c r="E7" s="26">
        <v>483600.21399999998</v>
      </c>
      <c r="F7" s="26">
        <v>360599.41600000003</v>
      </c>
      <c r="G7" s="26">
        <v>261904.21299999999</v>
      </c>
      <c r="H7" s="26">
        <v>189927.7</v>
      </c>
      <c r="I7" s="26">
        <v>158964.70000000001</v>
      </c>
      <c r="J7" s="26">
        <v>115154.8</v>
      </c>
      <c r="K7" s="35">
        <v>106500.7</v>
      </c>
      <c r="L7" s="115" t="s">
        <v>68</v>
      </c>
    </row>
    <row r="8" spans="2:20" s="24" customFormat="1" ht="18" customHeight="1" x14ac:dyDescent="0.25">
      <c r="B8" s="57">
        <v>10.441458323433181</v>
      </c>
      <c r="C8" s="88">
        <v>50.120617298465909</v>
      </c>
      <c r="D8" s="27">
        <v>292059.71799999999</v>
      </c>
      <c r="E8" s="27">
        <v>194550.038</v>
      </c>
      <c r="F8" s="27">
        <v>127791.99099999999</v>
      </c>
      <c r="G8" s="27">
        <v>84141.005000000005</v>
      </c>
      <c r="H8" s="27">
        <v>58637.1</v>
      </c>
      <c r="I8" s="27">
        <v>42760.3</v>
      </c>
      <c r="J8" s="27">
        <v>35038.699999999997</v>
      </c>
      <c r="K8" s="36">
        <v>27654.6</v>
      </c>
      <c r="L8" s="37" t="s">
        <v>86</v>
      </c>
    </row>
    <row r="9" spans="2:20" ht="18" customHeight="1" x14ac:dyDescent="0.25">
      <c r="B9" s="56">
        <v>7.1015078283704565</v>
      </c>
      <c r="C9" s="87">
        <v>114.31202444587043</v>
      </c>
      <c r="D9" s="26">
        <v>198637.42300000001</v>
      </c>
      <c r="E9" s="26">
        <v>92686.084000000003</v>
      </c>
      <c r="F9" s="26">
        <v>66069.986000000004</v>
      </c>
      <c r="G9" s="26">
        <v>40433.841999999997</v>
      </c>
      <c r="H9" s="26">
        <v>31138.2</v>
      </c>
      <c r="I9" s="26">
        <v>25539.9</v>
      </c>
      <c r="J9" s="26">
        <v>21497.7</v>
      </c>
      <c r="K9" s="35">
        <v>18879</v>
      </c>
      <c r="L9" s="17" t="s">
        <v>85</v>
      </c>
    </row>
    <row r="10" spans="2:20" ht="18" customHeight="1" x14ac:dyDescent="0.25">
      <c r="B10" s="57">
        <v>11.718231327124519</v>
      </c>
      <c r="C10" s="88">
        <v>59.028992040805505</v>
      </c>
      <c r="D10" s="27">
        <v>327772.54200000002</v>
      </c>
      <c r="E10" s="27">
        <v>206108.671</v>
      </c>
      <c r="F10" s="27">
        <v>86732.76</v>
      </c>
      <c r="G10" s="27">
        <v>69033.98</v>
      </c>
      <c r="H10" s="27">
        <v>47376.6</v>
      </c>
      <c r="I10" s="27">
        <v>31205.599999999999</v>
      </c>
      <c r="J10" s="27">
        <v>24658.9</v>
      </c>
      <c r="K10" s="36">
        <v>21922.799999999999</v>
      </c>
      <c r="L10" s="37" t="s">
        <v>87</v>
      </c>
    </row>
    <row r="11" spans="2:20" s="24" customFormat="1" ht="18" customHeight="1" x14ac:dyDescent="0.25">
      <c r="B11" s="56">
        <v>4.4125611874526385</v>
      </c>
      <c r="C11" s="87">
        <v>58.54886760096386</v>
      </c>
      <c r="D11" s="26">
        <v>123424.462</v>
      </c>
      <c r="E11" s="26">
        <v>77846.322</v>
      </c>
      <c r="F11" s="26">
        <v>49706.266000000003</v>
      </c>
      <c r="G11" s="26">
        <v>36825.156000000003</v>
      </c>
      <c r="H11" s="26">
        <v>28436.2</v>
      </c>
      <c r="I11" s="26">
        <v>20661.599999999999</v>
      </c>
      <c r="J11" s="26">
        <v>19997.599999999999</v>
      </c>
      <c r="K11" s="35">
        <v>17535.099999999999</v>
      </c>
      <c r="L11" s="17" t="s">
        <v>89</v>
      </c>
    </row>
    <row r="12" spans="2:20" ht="18" customHeight="1" x14ac:dyDescent="0.25">
      <c r="B12" s="57">
        <v>2.2602782439540441</v>
      </c>
      <c r="C12" s="88">
        <v>64.336401400134122</v>
      </c>
      <c r="D12" s="27">
        <v>63222.608</v>
      </c>
      <c r="E12" s="27">
        <v>38471.457000000002</v>
      </c>
      <c r="F12" s="27">
        <v>21771.071</v>
      </c>
      <c r="G12" s="27">
        <v>14156.07</v>
      </c>
      <c r="H12" s="27">
        <v>10148.799999999999</v>
      </c>
      <c r="I12" s="27">
        <v>8896.9</v>
      </c>
      <c r="J12" s="27">
        <v>8406</v>
      </c>
      <c r="K12" s="36">
        <v>7971.1</v>
      </c>
      <c r="L12" s="37" t="s">
        <v>88</v>
      </c>
    </row>
    <row r="13" spans="2:20" s="24" customFormat="1" ht="18" customHeight="1" x14ac:dyDescent="0.25">
      <c r="B13" s="56">
        <v>1.815236161595533</v>
      </c>
      <c r="C13" s="87">
        <v>44.759387593483083</v>
      </c>
      <c r="D13" s="26">
        <v>50774.264000000003</v>
      </c>
      <c r="E13" s="26">
        <v>35074.936999999998</v>
      </c>
      <c r="F13" s="26">
        <v>22955.966</v>
      </c>
      <c r="G13" s="26">
        <v>17032.748</v>
      </c>
      <c r="H13" s="26">
        <v>12224</v>
      </c>
      <c r="I13" s="26">
        <v>11178.7</v>
      </c>
      <c r="J13" s="26">
        <v>8359.1</v>
      </c>
      <c r="K13" s="35">
        <v>8260.7000000000007</v>
      </c>
      <c r="L13" s="17" t="s">
        <v>91</v>
      </c>
    </row>
    <row r="14" spans="2:20" ht="18" customHeight="1" x14ac:dyDescent="0.25">
      <c r="B14" s="57">
        <v>3.2483103966795261</v>
      </c>
      <c r="C14" s="88">
        <v>93.823782790087535</v>
      </c>
      <c r="D14" s="27">
        <v>90859.014999999999</v>
      </c>
      <c r="E14" s="27">
        <v>46877.124000000003</v>
      </c>
      <c r="F14" s="27">
        <v>24853.745999999999</v>
      </c>
      <c r="G14" s="27">
        <v>18288.282999999999</v>
      </c>
      <c r="H14" s="27">
        <v>13403.2</v>
      </c>
      <c r="I14" s="27">
        <v>8352.6</v>
      </c>
      <c r="J14" s="27">
        <v>6161</v>
      </c>
      <c r="K14" s="36">
        <v>5227.5</v>
      </c>
      <c r="L14" s="37" t="s">
        <v>90</v>
      </c>
    </row>
    <row r="15" spans="2:20" ht="18" customHeight="1" x14ac:dyDescent="0.25">
      <c r="B15" s="56">
        <v>1.7785410462819469</v>
      </c>
      <c r="C15" s="87">
        <v>78.565025592430658</v>
      </c>
      <c r="D15" s="26">
        <v>49747.858999999997</v>
      </c>
      <c r="E15" s="26">
        <v>27859.8</v>
      </c>
      <c r="F15" s="26">
        <v>26511.702000000001</v>
      </c>
      <c r="G15" s="26">
        <v>18021.687999999998</v>
      </c>
      <c r="H15" s="26">
        <v>13043.3</v>
      </c>
      <c r="I15" s="26">
        <v>7439.3</v>
      </c>
      <c r="J15" s="26">
        <v>6985.2</v>
      </c>
      <c r="K15" s="35">
        <v>3645.7</v>
      </c>
      <c r="L15" s="17" t="s">
        <v>92</v>
      </c>
    </row>
    <row r="16" spans="2:20" ht="18" customHeight="1" x14ac:dyDescent="0.25">
      <c r="B16" s="57">
        <v>0.20738287830255248</v>
      </c>
      <c r="C16" s="88">
        <v>128.3590480059712</v>
      </c>
      <c r="D16" s="27">
        <v>5800.74</v>
      </c>
      <c r="E16" s="27">
        <v>2540.1840000000002</v>
      </c>
      <c r="F16" s="27">
        <v>1821.798</v>
      </c>
      <c r="G16" s="27">
        <v>1507.181</v>
      </c>
      <c r="H16" s="27">
        <v>969.8</v>
      </c>
      <c r="I16" s="27">
        <v>665.8</v>
      </c>
      <c r="J16" s="27">
        <v>587.5</v>
      </c>
      <c r="K16" s="36">
        <v>433.5</v>
      </c>
      <c r="L16" s="37" t="s">
        <v>93</v>
      </c>
    </row>
    <row r="17" spans="2:21" ht="18" customHeight="1" x14ac:dyDescent="0.25">
      <c r="B17" s="56">
        <v>0.252648535072869</v>
      </c>
      <c r="C17" s="87">
        <v>118.47593985450544</v>
      </c>
      <c r="D17" s="26">
        <v>7066.8729999999996</v>
      </c>
      <c r="E17" s="26">
        <v>3234.623</v>
      </c>
      <c r="F17" s="26">
        <v>1755.913</v>
      </c>
      <c r="G17" s="26">
        <v>1088.2</v>
      </c>
      <c r="H17" s="26">
        <v>534.20000000000005</v>
      </c>
      <c r="I17" s="26">
        <v>1039</v>
      </c>
      <c r="J17" s="26">
        <v>488.6</v>
      </c>
      <c r="K17" s="35">
        <v>293.8</v>
      </c>
      <c r="L17" s="17" t="s">
        <v>94</v>
      </c>
    </row>
    <row r="18" spans="2:21" ht="18" customHeight="1" x14ac:dyDescent="0.25">
      <c r="B18" s="57">
        <v>6.1120618981058206</v>
      </c>
      <c r="C18" s="88">
        <v>78.11014242271213</v>
      </c>
      <c r="D18" s="27">
        <v>170961.47099999999</v>
      </c>
      <c r="E18" s="27">
        <v>95986.376000000004</v>
      </c>
      <c r="F18" s="27">
        <v>36639.534</v>
      </c>
      <c r="G18" s="27">
        <v>41138.050999999999</v>
      </c>
      <c r="H18" s="27">
        <v>41097.9</v>
      </c>
      <c r="I18" s="27">
        <v>36022.6</v>
      </c>
      <c r="J18" s="27">
        <v>23358.6</v>
      </c>
      <c r="K18" s="36">
        <v>6057.6</v>
      </c>
      <c r="L18" s="37" t="s">
        <v>95</v>
      </c>
    </row>
    <row r="19" spans="2:21" ht="18" customHeight="1" x14ac:dyDescent="0.25">
      <c r="B19" s="56">
        <v>2.2484407305588774</v>
      </c>
      <c r="C19" s="87">
        <v>67.840859273477506</v>
      </c>
      <c r="D19" s="26">
        <v>62891.499000000003</v>
      </c>
      <c r="E19" s="26">
        <v>37470.911</v>
      </c>
      <c r="F19" s="26">
        <v>29256.596000000001</v>
      </c>
      <c r="G19" s="26">
        <v>16794.949000000001</v>
      </c>
      <c r="H19" s="26">
        <v>13476.3</v>
      </c>
      <c r="I19" s="26">
        <v>10287.700000000001</v>
      </c>
      <c r="J19" s="26">
        <v>6667.4</v>
      </c>
      <c r="K19" s="35">
        <v>5098.7</v>
      </c>
      <c r="L19" s="17" t="s">
        <v>96</v>
      </c>
    </row>
    <row r="20" spans="2:21" ht="18" customHeight="1" x14ac:dyDescent="0.25">
      <c r="B20" s="84">
        <v>0</v>
      </c>
      <c r="C20" s="88">
        <v>-100</v>
      </c>
      <c r="D20" s="27">
        <v>0</v>
      </c>
      <c r="E20" s="27">
        <v>175.03100000000001</v>
      </c>
      <c r="F20" s="166">
        <v>3329.3440000000001</v>
      </c>
      <c r="G20" s="27">
        <v>3036.7089999999998</v>
      </c>
      <c r="H20" s="27">
        <v>1943.6</v>
      </c>
      <c r="I20" s="27">
        <v>3551.4</v>
      </c>
      <c r="J20" s="27">
        <v>2292.4</v>
      </c>
      <c r="K20" s="36">
        <v>4004.6</v>
      </c>
      <c r="L20" s="37" t="s">
        <v>171</v>
      </c>
    </row>
    <row r="21" spans="2:21" ht="18" customHeight="1" x14ac:dyDescent="0.25">
      <c r="B21" s="56">
        <v>1.5715611902122655</v>
      </c>
      <c r="C21" s="87">
        <v>44.247634601731853</v>
      </c>
      <c r="D21" s="26">
        <v>43958.392</v>
      </c>
      <c r="E21" s="26">
        <v>30474.255000000001</v>
      </c>
      <c r="F21" s="26">
        <v>20371.066999999999</v>
      </c>
      <c r="G21" s="26">
        <v>13775.599</v>
      </c>
      <c r="H21" s="26">
        <v>9910.1</v>
      </c>
      <c r="I21" s="26">
        <v>7703.2</v>
      </c>
      <c r="J21" s="26">
        <v>4429.5</v>
      </c>
      <c r="K21" s="35">
        <v>3652.3</v>
      </c>
      <c r="L21" s="17" t="s">
        <v>98</v>
      </c>
    </row>
    <row r="22" spans="2:21" ht="18" customHeight="1" x14ac:dyDescent="0.25">
      <c r="B22" s="57">
        <v>4.9307086356151579</v>
      </c>
      <c r="C22" s="88">
        <v>42.356943953036932</v>
      </c>
      <c r="D22" s="27">
        <v>137917.64799999999</v>
      </c>
      <c r="E22" s="27">
        <v>96881.573999999993</v>
      </c>
      <c r="F22" s="27">
        <v>70935.245999999999</v>
      </c>
      <c r="G22" s="27">
        <v>49139.561999999998</v>
      </c>
      <c r="H22" s="27">
        <v>32334.7</v>
      </c>
      <c r="I22" s="27">
        <v>23064.799999999999</v>
      </c>
      <c r="J22" s="27">
        <v>16205.7</v>
      </c>
      <c r="K22" s="36">
        <v>11388.8</v>
      </c>
      <c r="L22" s="37" t="s">
        <v>99</v>
      </c>
    </row>
    <row r="23" spans="2:21" ht="18" customHeight="1" x14ac:dyDescent="0.25">
      <c r="B23" s="56">
        <v>2.6892818790512023</v>
      </c>
      <c r="C23" s="87">
        <v>38.76946779928943</v>
      </c>
      <c r="D23" s="26">
        <v>75222.338000000003</v>
      </c>
      <c r="E23" s="26">
        <v>54206.692000000003</v>
      </c>
      <c r="F23" s="26">
        <v>42596.211000000003</v>
      </c>
      <c r="G23" s="26">
        <v>30688.643</v>
      </c>
      <c r="H23" s="26">
        <v>23703.1</v>
      </c>
      <c r="I23" s="26">
        <v>16378.8</v>
      </c>
      <c r="J23" s="26">
        <v>12169.7</v>
      </c>
      <c r="K23" s="35">
        <v>9411.9</v>
      </c>
      <c r="L23" s="17" t="s">
        <v>100</v>
      </c>
      <c r="T23" s="60"/>
      <c r="U23" s="60"/>
    </row>
    <row r="24" spans="2:21" ht="18" customHeight="1" x14ac:dyDescent="0.25">
      <c r="B24" s="57">
        <v>0.6251598076731858</v>
      </c>
      <c r="C24" s="88">
        <v>137.38483680921431</v>
      </c>
      <c r="D24" s="27">
        <v>17486.446</v>
      </c>
      <c r="E24" s="27">
        <v>7366.2860000000001</v>
      </c>
      <c r="F24" s="27">
        <v>5286.5469999999996</v>
      </c>
      <c r="G24" s="27">
        <v>3494.1089999999999</v>
      </c>
      <c r="H24" s="27">
        <v>3072.6</v>
      </c>
      <c r="I24" s="27">
        <v>1871.7</v>
      </c>
      <c r="J24" s="27">
        <v>1318.4</v>
      </c>
      <c r="K24" s="36">
        <v>1526.2</v>
      </c>
      <c r="L24" s="37" t="s">
        <v>101</v>
      </c>
      <c r="T24" s="60"/>
      <c r="U24" s="60"/>
    </row>
    <row r="25" spans="2:21" ht="18" customHeight="1" x14ac:dyDescent="0.25">
      <c r="B25" s="56">
        <v>4.5366019781375844</v>
      </c>
      <c r="C25" s="87">
        <v>56.995423671102628</v>
      </c>
      <c r="D25" s="26">
        <v>126894.027</v>
      </c>
      <c r="E25" s="26">
        <v>80826.577000000005</v>
      </c>
      <c r="F25" s="26">
        <v>52726.595000000001</v>
      </c>
      <c r="G25" s="26">
        <v>35340.396000000001</v>
      </c>
      <c r="H25" s="26">
        <v>24377.8</v>
      </c>
      <c r="I25" s="26">
        <v>15481.4</v>
      </c>
      <c r="J25" s="26">
        <v>11238.8</v>
      </c>
      <c r="K25" s="35">
        <v>10163.1</v>
      </c>
      <c r="L25" s="17" t="s">
        <v>102</v>
      </c>
      <c r="T25" s="60"/>
      <c r="U25" s="60"/>
    </row>
    <row r="26" spans="2:21" ht="18" customHeight="1" x14ac:dyDescent="0.25">
      <c r="B26" s="57">
        <v>2.7261571799457043</v>
      </c>
      <c r="C26" s="88">
        <v>97.497577310573362</v>
      </c>
      <c r="D26" s="27">
        <v>76253.782999999996</v>
      </c>
      <c r="E26" s="27">
        <v>38609.983999999997</v>
      </c>
      <c r="F26" s="27">
        <v>28011.575000000001</v>
      </c>
      <c r="G26" s="27">
        <v>16542.907999999999</v>
      </c>
      <c r="H26" s="27">
        <v>10188</v>
      </c>
      <c r="I26" s="27">
        <v>8171.2</v>
      </c>
      <c r="J26" s="27">
        <v>4465.3</v>
      </c>
      <c r="K26" s="36">
        <v>3663.6</v>
      </c>
      <c r="L26" s="37" t="s">
        <v>103</v>
      </c>
    </row>
    <row r="27" spans="2:21" ht="18" customHeight="1" x14ac:dyDescent="0.25">
      <c r="B27" s="56">
        <v>0.22088789484555693</v>
      </c>
      <c r="C27" s="87">
        <v>140.62524097610222</v>
      </c>
      <c r="D27" s="26">
        <v>6178.491</v>
      </c>
      <c r="E27" s="26">
        <v>2567.6819999999998</v>
      </c>
      <c r="F27" s="26">
        <v>2555.6129999999998</v>
      </c>
      <c r="G27" s="26">
        <v>1382.01</v>
      </c>
      <c r="H27" s="26">
        <v>805.1</v>
      </c>
      <c r="I27" s="26">
        <v>238.2</v>
      </c>
      <c r="J27" s="26">
        <v>42.9</v>
      </c>
      <c r="K27" s="35">
        <v>141.4</v>
      </c>
      <c r="L27" s="17" t="s">
        <v>111</v>
      </c>
    </row>
    <row r="28" spans="2:21" ht="18" customHeight="1" x14ac:dyDescent="0.25">
      <c r="B28" s="57">
        <v>0.62642246528167878</v>
      </c>
      <c r="C28" s="88">
        <v>55.198328278380757</v>
      </c>
      <c r="D28" s="27">
        <v>17521.763999999999</v>
      </c>
      <c r="E28" s="27">
        <v>11289.918</v>
      </c>
      <c r="F28" s="27">
        <v>6025.2950000000001</v>
      </c>
      <c r="G28" s="27">
        <v>3246.2629999999999</v>
      </c>
      <c r="H28" s="27">
        <v>4077.4</v>
      </c>
      <c r="I28" s="27">
        <v>4798.8999999999996</v>
      </c>
      <c r="J28" s="27">
        <v>2813</v>
      </c>
      <c r="K28" s="36">
        <v>2229.8000000000002</v>
      </c>
      <c r="L28" s="37" t="s">
        <v>104</v>
      </c>
    </row>
    <row r="29" spans="2:21" ht="18" customHeight="1" x14ac:dyDescent="0.25">
      <c r="B29" s="56">
        <v>0.40061536107267548</v>
      </c>
      <c r="C29" s="87">
        <v>53.985094099065037</v>
      </c>
      <c r="D29" s="26">
        <v>11205.677</v>
      </c>
      <c r="E29" s="26">
        <v>7277.1180000000004</v>
      </c>
      <c r="F29" s="26">
        <v>4010.6419999999998</v>
      </c>
      <c r="G29" s="26">
        <v>2476.0410000000002</v>
      </c>
      <c r="H29" s="26">
        <v>1384.4</v>
      </c>
      <c r="I29" s="26">
        <v>710.7</v>
      </c>
      <c r="J29" s="26">
        <v>525.70000000000005</v>
      </c>
      <c r="K29" s="35">
        <v>480.4</v>
      </c>
      <c r="L29" s="17" t="s">
        <v>105</v>
      </c>
    </row>
    <row r="30" spans="2:21" ht="30.75" customHeight="1" x14ac:dyDescent="0.25">
      <c r="B30" s="57">
        <v>0.20458099251930284</v>
      </c>
      <c r="C30" s="88">
        <v>33.141025715598623</v>
      </c>
      <c r="D30" s="27">
        <v>5722.3680000000004</v>
      </c>
      <c r="E30" s="27">
        <v>4297.9750000000004</v>
      </c>
      <c r="F30" s="27">
        <v>2648.732</v>
      </c>
      <c r="G30" s="27">
        <v>2052.6779999999999</v>
      </c>
      <c r="H30" s="27">
        <v>1024.2</v>
      </c>
      <c r="I30" s="27">
        <v>703.4</v>
      </c>
      <c r="J30" s="27">
        <v>10.4</v>
      </c>
      <c r="K30" s="36">
        <v>95.7</v>
      </c>
      <c r="L30" s="37" t="s">
        <v>112</v>
      </c>
    </row>
    <row r="31" spans="2:21" ht="18" customHeight="1" x14ac:dyDescent="0.25">
      <c r="B31" s="56">
        <v>0.98090441870705325</v>
      </c>
      <c r="C31" s="87">
        <v>49.7888725963154</v>
      </c>
      <c r="D31" s="26">
        <v>27437.036</v>
      </c>
      <c r="E31" s="26">
        <v>18317.138999999999</v>
      </c>
      <c r="F31" s="26">
        <v>10474.887000000001</v>
      </c>
      <c r="G31" s="26">
        <v>6319.07</v>
      </c>
      <c r="H31" s="26">
        <v>3797.7</v>
      </c>
      <c r="I31" s="26">
        <v>2052.6999999999998</v>
      </c>
      <c r="J31" s="26">
        <v>2303.4</v>
      </c>
      <c r="K31" s="35">
        <v>1575</v>
      </c>
      <c r="L31" s="17" t="s">
        <v>106</v>
      </c>
    </row>
    <row r="32" spans="2:21" ht="18" customHeight="1" x14ac:dyDescent="0.25">
      <c r="B32" s="57">
        <v>1.2291635400759202</v>
      </c>
      <c r="C32" s="88">
        <v>52.201602491101376</v>
      </c>
      <c r="D32" s="27">
        <v>34381.131999999998</v>
      </c>
      <c r="E32" s="27">
        <v>22589.205000000002</v>
      </c>
      <c r="F32" s="27">
        <v>17325.803</v>
      </c>
      <c r="G32" s="27">
        <v>16287.884</v>
      </c>
      <c r="H32" s="27">
        <v>9647.7000000000007</v>
      </c>
      <c r="I32" s="27">
        <v>5895.8</v>
      </c>
      <c r="J32" s="27">
        <v>3778.4</v>
      </c>
      <c r="K32" s="36">
        <v>1936.9</v>
      </c>
      <c r="L32" s="37" t="s">
        <v>107</v>
      </c>
    </row>
    <row r="33" spans="2:12" ht="18" customHeight="1" x14ac:dyDescent="0.25">
      <c r="B33" s="56">
        <v>1.2600782733528233</v>
      </c>
      <c r="C33" s="87">
        <v>31.535864328881797</v>
      </c>
      <c r="D33" s="26">
        <v>35245.853000000003</v>
      </c>
      <c r="E33" s="26">
        <v>26795.621999999999</v>
      </c>
      <c r="F33" s="26">
        <v>15862.891</v>
      </c>
      <c r="G33" s="26">
        <v>11150.741</v>
      </c>
      <c r="H33" s="26">
        <v>5845.7</v>
      </c>
      <c r="I33" s="26">
        <v>2984.7</v>
      </c>
      <c r="J33" s="26">
        <v>987</v>
      </c>
      <c r="K33" s="35">
        <v>434.2</v>
      </c>
      <c r="L33" s="17" t="s">
        <v>108</v>
      </c>
    </row>
    <row r="34" spans="2:12" ht="18" customHeight="1" x14ac:dyDescent="0.25">
      <c r="B34" s="57">
        <v>0.38042928484615723</v>
      </c>
      <c r="C34" s="88">
        <v>23.984484824758106</v>
      </c>
      <c r="D34" s="27">
        <v>10641.049000000001</v>
      </c>
      <c r="E34" s="27">
        <v>8582.5650000000005</v>
      </c>
      <c r="F34" s="27">
        <v>4956.4089999999997</v>
      </c>
      <c r="G34" s="27">
        <v>956.06399999999996</v>
      </c>
      <c r="H34" s="27">
        <v>253.3</v>
      </c>
      <c r="I34" s="27">
        <v>110.8</v>
      </c>
      <c r="J34" s="27">
        <v>5.0999999999999996</v>
      </c>
      <c r="K34" s="36">
        <v>0.1</v>
      </c>
      <c r="L34" s="37" t="s">
        <v>109</v>
      </c>
    </row>
    <row r="35" spans="2:12" ht="18" customHeight="1" x14ac:dyDescent="0.25">
      <c r="B35" s="56">
        <v>0.32976328031001878</v>
      </c>
      <c r="C35" s="87">
        <v>13.825781999387662</v>
      </c>
      <c r="D35" s="26">
        <v>9223.8619999999992</v>
      </c>
      <c r="E35" s="26">
        <v>8103.491</v>
      </c>
      <c r="F35" s="26">
        <v>4436.3900000000003</v>
      </c>
      <c r="G35" s="26">
        <v>2962.587</v>
      </c>
      <c r="H35" s="26">
        <v>1873.9</v>
      </c>
      <c r="I35" s="26">
        <v>578.9</v>
      </c>
      <c r="J35" s="26">
        <v>571.70000000000005</v>
      </c>
      <c r="K35" s="35">
        <v>0.2</v>
      </c>
      <c r="L35" s="17" t="s">
        <v>64</v>
      </c>
    </row>
    <row r="36" spans="2:12" ht="18" customHeight="1" x14ac:dyDescent="0.25">
      <c r="B36" s="84">
        <v>4.1200398356427359E-2</v>
      </c>
      <c r="C36" s="88">
        <v>12.914566217427726</v>
      </c>
      <c r="D36" s="27">
        <v>1152.423</v>
      </c>
      <c r="E36" s="27">
        <v>1020.615</v>
      </c>
      <c r="F36" s="27">
        <v>1775.5050000000001</v>
      </c>
      <c r="G36" s="27">
        <v>965.27599999999995</v>
      </c>
      <c r="H36" s="27">
        <v>0</v>
      </c>
      <c r="I36" s="27">
        <v>0</v>
      </c>
      <c r="J36" s="27">
        <v>0</v>
      </c>
      <c r="K36" s="36">
        <v>0</v>
      </c>
      <c r="L36" s="37" t="s">
        <v>110</v>
      </c>
    </row>
    <row r="37" spans="2:12" s="165" customFormat="1" ht="18" customHeight="1" x14ac:dyDescent="0.25">
      <c r="B37" s="113">
        <v>4.4881439619898177E-2</v>
      </c>
      <c r="C37" s="87">
        <v>3670.0411423766482</v>
      </c>
      <c r="D37" s="26">
        <v>1255.386</v>
      </c>
      <c r="E37" s="26">
        <v>33.298999999999999</v>
      </c>
      <c r="F37" s="26">
        <v>0</v>
      </c>
      <c r="G37" s="26">
        <v>0</v>
      </c>
      <c r="H37" s="26">
        <v>0</v>
      </c>
      <c r="I37" s="26">
        <v>0</v>
      </c>
      <c r="J37" s="26">
        <v>571.70000000000005</v>
      </c>
      <c r="K37" s="35">
        <v>0.2</v>
      </c>
      <c r="L37" s="17" t="s">
        <v>164</v>
      </c>
    </row>
    <row r="38" spans="2:12" ht="18" customHeight="1" x14ac:dyDescent="0.25">
      <c r="B38" s="57">
        <v>74.39505657655458</v>
      </c>
      <c r="C38" s="88">
        <v>62.810504279461846</v>
      </c>
      <c r="D38" s="27">
        <v>2080916.1489999995</v>
      </c>
      <c r="E38" s="27">
        <v>1278121.5550000002</v>
      </c>
      <c r="F38" s="27">
        <v>789196.08099999989</v>
      </c>
      <c r="G38" s="27">
        <v>558277.69299999997</v>
      </c>
      <c r="H38" s="27">
        <v>404724.89999999997</v>
      </c>
      <c r="I38" s="27">
        <v>298346.8</v>
      </c>
      <c r="J38" s="27">
        <v>225363.6</v>
      </c>
      <c r="K38" s="36">
        <v>173684.2</v>
      </c>
      <c r="L38" s="37" t="s">
        <v>69</v>
      </c>
    </row>
    <row r="39" spans="2:12" ht="18" customHeight="1" thickBot="1" x14ac:dyDescent="0.3">
      <c r="B39" s="56">
        <v>100.00000000000001</v>
      </c>
      <c r="C39" s="87">
        <v>58.771731621827925</v>
      </c>
      <c r="D39" s="26">
        <v>2797116.1589999995</v>
      </c>
      <c r="E39" s="26">
        <v>1761721.7690000001</v>
      </c>
      <c r="F39" s="26">
        <v>1149795.497</v>
      </c>
      <c r="G39" s="26">
        <v>820181.90599999996</v>
      </c>
      <c r="H39" s="26">
        <v>594652.6</v>
      </c>
      <c r="I39" s="26">
        <v>457311.5</v>
      </c>
      <c r="J39" s="26">
        <v>340518.5</v>
      </c>
      <c r="K39" s="35">
        <v>280184.90000000002</v>
      </c>
      <c r="L39" s="17" t="s">
        <v>70</v>
      </c>
    </row>
    <row r="40" spans="2:12" s="165" customFormat="1" ht="33" customHeight="1" x14ac:dyDescent="0.25">
      <c r="B40" s="238" t="s">
        <v>212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</row>
    <row r="41" spans="2:12" ht="18" customHeight="1" x14ac:dyDescent="0.25">
      <c r="D41" s="28"/>
      <c r="E41" s="28"/>
      <c r="F41" s="28"/>
      <c r="G41" s="28"/>
      <c r="H41" s="28"/>
      <c r="I41" s="28">
        <v>298346.60000000015</v>
      </c>
      <c r="J41" s="28">
        <v>225363.7</v>
      </c>
      <c r="K41" s="28">
        <v>173684.30000000005</v>
      </c>
    </row>
    <row r="42" spans="2:12" x14ac:dyDescent="0.25">
      <c r="D42" s="231">
        <v>1398</v>
      </c>
      <c r="E42" s="231">
        <v>1399</v>
      </c>
      <c r="F42" s="231">
        <v>1400</v>
      </c>
      <c r="G42" s="231">
        <v>1401</v>
      </c>
      <c r="H42" s="231">
        <v>1402</v>
      </c>
      <c r="I42" s="28">
        <v>457311.30000000016</v>
      </c>
      <c r="J42" s="28">
        <v>340518.5</v>
      </c>
      <c r="K42" s="28">
        <v>280185.00000000006</v>
      </c>
    </row>
    <row r="43" spans="2:12" x14ac:dyDescent="0.25">
      <c r="D43" s="232">
        <v>594652.6</v>
      </c>
      <c r="E43" s="232">
        <v>820181.90599999996</v>
      </c>
      <c r="F43" s="232">
        <v>1149795.497</v>
      </c>
      <c r="G43" s="232">
        <v>1761546.7380000001</v>
      </c>
      <c r="H43" s="232">
        <v>2797116.1589999995</v>
      </c>
      <c r="I43" s="28">
        <v>0.19999999983701855</v>
      </c>
    </row>
    <row r="44" spans="2:12" x14ac:dyDescent="0.25">
      <c r="D44" s="233"/>
      <c r="E44" s="233"/>
      <c r="F44" s="233"/>
      <c r="G44" s="233"/>
      <c r="H44" s="233"/>
      <c r="I44" s="28">
        <v>-0.19999999983701855</v>
      </c>
    </row>
    <row r="45" spans="2:12" x14ac:dyDescent="0.25">
      <c r="D45" s="234"/>
      <c r="E45" s="234"/>
      <c r="F45" s="234"/>
      <c r="G45" s="234"/>
      <c r="H45" s="234"/>
    </row>
    <row r="46" spans="2:12" x14ac:dyDescent="0.25">
      <c r="D46" s="234"/>
      <c r="E46" s="234"/>
      <c r="F46" s="234"/>
      <c r="G46" s="234"/>
      <c r="H46" s="234"/>
    </row>
    <row r="47" spans="2:12" x14ac:dyDescent="0.25">
      <c r="D47" s="234"/>
      <c r="E47" s="234"/>
      <c r="F47" s="234"/>
      <c r="G47" s="234"/>
      <c r="H47" s="234"/>
      <c r="I47">
        <v>1401</v>
      </c>
    </row>
    <row r="48" spans="2:12" x14ac:dyDescent="0.25">
      <c r="C48" s="28"/>
      <c r="D48" s="234"/>
      <c r="E48" s="234"/>
      <c r="F48" s="234"/>
      <c r="G48" s="234"/>
      <c r="H48" s="234"/>
      <c r="I48" s="28">
        <v>2797116.1589999995</v>
      </c>
      <c r="J48" s="28"/>
    </row>
    <row r="49" spans="2:10" s="167" customFormat="1" x14ac:dyDescent="0.25">
      <c r="C49" s="29"/>
      <c r="D49" s="232">
        <v>716200.01</v>
      </c>
      <c r="E49" s="232" t="s">
        <v>84</v>
      </c>
      <c r="F49" s="233"/>
      <c r="G49" s="233"/>
      <c r="H49" s="233"/>
      <c r="I49" s="28"/>
      <c r="J49" s="28"/>
    </row>
    <row r="50" spans="2:10" s="167" customFormat="1" x14ac:dyDescent="0.25">
      <c r="B50" s="68"/>
      <c r="C50" s="29"/>
      <c r="D50" s="232">
        <v>327772.54200000002</v>
      </c>
      <c r="E50" s="232" t="s">
        <v>87</v>
      </c>
      <c r="F50" s="234"/>
      <c r="G50" s="234"/>
      <c r="H50" s="233"/>
      <c r="I50" s="28"/>
      <c r="J50" s="28"/>
    </row>
    <row r="51" spans="2:10" x14ac:dyDescent="0.25">
      <c r="C51" s="29"/>
      <c r="D51" s="232">
        <v>292059.71799999999</v>
      </c>
      <c r="E51" s="232" t="s">
        <v>86</v>
      </c>
      <c r="F51" s="234"/>
      <c r="G51" s="234"/>
      <c r="H51" s="234"/>
    </row>
    <row r="52" spans="2:10" x14ac:dyDescent="0.25">
      <c r="B52" s="208"/>
      <c r="C52" s="29"/>
      <c r="D52" s="232">
        <v>198637.42300000001</v>
      </c>
      <c r="E52" s="232" t="s">
        <v>85</v>
      </c>
      <c r="F52" s="234"/>
      <c r="G52" s="234"/>
      <c r="H52" s="234"/>
    </row>
    <row r="53" spans="2:10" x14ac:dyDescent="0.25">
      <c r="B53" s="68"/>
      <c r="C53" s="29"/>
      <c r="D53" s="232">
        <v>170961.47099999999</v>
      </c>
      <c r="E53" s="232" t="s">
        <v>95</v>
      </c>
      <c r="F53" s="234"/>
      <c r="G53" s="234"/>
      <c r="H53" s="234"/>
    </row>
    <row r="54" spans="2:10" x14ac:dyDescent="0.25">
      <c r="B54" s="208"/>
      <c r="C54" s="29"/>
      <c r="D54" s="232">
        <v>137917.64799999999</v>
      </c>
      <c r="E54" s="232" t="s">
        <v>99</v>
      </c>
      <c r="F54" s="234"/>
      <c r="G54" s="234"/>
      <c r="H54" s="234"/>
    </row>
    <row r="55" spans="2:10" x14ac:dyDescent="0.25">
      <c r="B55" s="208"/>
      <c r="C55" s="29"/>
      <c r="D55" s="232">
        <v>126894.027</v>
      </c>
      <c r="E55" s="232" t="s">
        <v>102</v>
      </c>
      <c r="F55" s="234"/>
      <c r="G55" s="234"/>
      <c r="H55" s="234"/>
    </row>
    <row r="56" spans="2:10" x14ac:dyDescent="0.25">
      <c r="B56" s="68"/>
      <c r="C56" s="29"/>
      <c r="D56" s="232">
        <v>123424.462</v>
      </c>
      <c r="E56" s="232" t="s">
        <v>89</v>
      </c>
      <c r="F56" s="234"/>
      <c r="G56" s="234"/>
      <c r="H56" s="234"/>
    </row>
    <row r="57" spans="2:10" x14ac:dyDescent="0.25">
      <c r="B57" s="208"/>
      <c r="C57" s="29"/>
      <c r="D57" s="232">
        <v>90859.014999999999</v>
      </c>
      <c r="E57" s="232" t="s">
        <v>90</v>
      </c>
      <c r="F57" s="234"/>
      <c r="G57" s="234"/>
      <c r="H57" s="234"/>
    </row>
    <row r="58" spans="2:10" x14ac:dyDescent="0.25">
      <c r="B58" s="208"/>
      <c r="C58" s="210"/>
      <c r="D58" s="232">
        <v>76253.782999999996</v>
      </c>
      <c r="E58" s="232" t="s">
        <v>103</v>
      </c>
      <c r="F58" s="234"/>
      <c r="G58" s="234"/>
      <c r="H58" s="234"/>
    </row>
    <row r="59" spans="2:10" x14ac:dyDescent="0.25">
      <c r="B59" s="68"/>
      <c r="C59" s="210"/>
      <c r="D59" s="232">
        <v>75222.338000000003</v>
      </c>
      <c r="E59" s="232" t="s">
        <v>100</v>
      </c>
      <c r="F59" s="234"/>
      <c r="G59" s="234"/>
      <c r="H59" s="234"/>
    </row>
    <row r="60" spans="2:10" x14ac:dyDescent="0.25">
      <c r="B60" s="208"/>
      <c r="C60" s="29"/>
      <c r="D60" s="232">
        <v>63222.608</v>
      </c>
      <c r="E60" s="232" t="s">
        <v>88</v>
      </c>
      <c r="F60" s="234"/>
      <c r="G60" s="234"/>
      <c r="H60" s="234"/>
    </row>
    <row r="61" spans="2:10" x14ac:dyDescent="0.25">
      <c r="B61" s="208"/>
      <c r="C61" s="29"/>
      <c r="D61" s="232">
        <v>62891.499000000003</v>
      </c>
      <c r="E61" s="232" t="s">
        <v>96</v>
      </c>
      <c r="F61" s="234"/>
      <c r="G61" s="234"/>
      <c r="H61" s="234"/>
    </row>
    <row r="62" spans="2:10" x14ac:dyDescent="0.25">
      <c r="B62" s="68"/>
      <c r="C62" s="29"/>
      <c r="D62" s="232">
        <v>50774.264000000003</v>
      </c>
      <c r="E62" s="232" t="s">
        <v>91</v>
      </c>
      <c r="F62" s="234"/>
      <c r="G62" s="234"/>
      <c r="H62" s="234"/>
    </row>
    <row r="63" spans="2:10" x14ac:dyDescent="0.25">
      <c r="B63" s="208"/>
      <c r="C63" s="29"/>
      <c r="D63" s="232">
        <v>49747.858999999997</v>
      </c>
      <c r="E63" s="232" t="s">
        <v>92</v>
      </c>
      <c r="F63" s="234"/>
      <c r="G63" s="234"/>
      <c r="H63" s="234"/>
    </row>
    <row r="64" spans="2:10" x14ac:dyDescent="0.25">
      <c r="B64" s="208"/>
      <c r="C64" s="29"/>
      <c r="D64" s="232">
        <v>43958.392</v>
      </c>
      <c r="E64" s="232" t="s">
        <v>98</v>
      </c>
      <c r="F64" s="234"/>
      <c r="G64" s="234"/>
      <c r="H64" s="234"/>
    </row>
    <row r="65" spans="2:8" x14ac:dyDescent="0.25">
      <c r="B65" s="68"/>
      <c r="C65" s="29"/>
      <c r="D65" s="232">
        <v>35245.853000000003</v>
      </c>
      <c r="E65" s="232" t="s">
        <v>108</v>
      </c>
      <c r="F65" s="234"/>
      <c r="G65" s="234"/>
      <c r="H65" s="234"/>
    </row>
    <row r="66" spans="2:8" x14ac:dyDescent="0.25">
      <c r="B66" s="208"/>
      <c r="C66" s="29"/>
      <c r="D66" s="232">
        <v>34381.131999999998</v>
      </c>
      <c r="E66" s="232" t="s">
        <v>107</v>
      </c>
      <c r="F66" s="234"/>
      <c r="G66" s="234"/>
      <c r="H66" s="234"/>
    </row>
    <row r="67" spans="2:8" x14ac:dyDescent="0.25">
      <c r="B67" s="208"/>
      <c r="C67" s="29"/>
      <c r="D67" s="232">
        <v>27437.036</v>
      </c>
      <c r="E67" s="232" t="s">
        <v>106</v>
      </c>
      <c r="F67" s="234"/>
      <c r="G67" s="234"/>
      <c r="H67" s="234"/>
    </row>
    <row r="68" spans="2:8" x14ac:dyDescent="0.25">
      <c r="B68" s="68"/>
      <c r="C68" s="29"/>
      <c r="D68" s="232">
        <v>17521.763999999999</v>
      </c>
      <c r="E68" s="232" t="s">
        <v>104</v>
      </c>
      <c r="F68" s="234"/>
      <c r="G68" s="234"/>
      <c r="H68" s="234"/>
    </row>
    <row r="69" spans="2:8" x14ac:dyDescent="0.25">
      <c r="B69" s="208"/>
      <c r="C69" s="29"/>
      <c r="D69" s="232">
        <v>17486.446</v>
      </c>
      <c r="E69" s="232" t="s">
        <v>101</v>
      </c>
      <c r="F69" s="234"/>
      <c r="G69" s="234"/>
      <c r="H69" s="234"/>
    </row>
    <row r="70" spans="2:8" x14ac:dyDescent="0.25">
      <c r="B70" s="208"/>
      <c r="C70" s="29"/>
      <c r="D70" s="232">
        <v>11205.677</v>
      </c>
      <c r="E70" s="232" t="s">
        <v>105</v>
      </c>
      <c r="F70" s="234"/>
      <c r="G70" s="234"/>
      <c r="H70" s="234"/>
    </row>
    <row r="71" spans="2:8" x14ac:dyDescent="0.25">
      <c r="B71" s="68"/>
      <c r="C71" s="29"/>
      <c r="D71" s="232">
        <v>10641.049000000001</v>
      </c>
      <c r="E71" s="232" t="s">
        <v>109</v>
      </c>
      <c r="F71" s="234"/>
      <c r="G71" s="234"/>
      <c r="H71" s="234"/>
    </row>
    <row r="72" spans="2:8" x14ac:dyDescent="0.25">
      <c r="B72" s="208"/>
      <c r="C72" s="29"/>
      <c r="D72" s="232">
        <v>9223.8619999999992</v>
      </c>
      <c r="E72" s="232" t="s">
        <v>64</v>
      </c>
      <c r="F72" s="234"/>
      <c r="G72" s="234"/>
      <c r="H72" s="234"/>
    </row>
    <row r="73" spans="2:8" x14ac:dyDescent="0.25">
      <c r="B73" s="208"/>
      <c r="C73" s="29"/>
      <c r="D73" s="232">
        <v>7066.8729999999996</v>
      </c>
      <c r="E73" s="232" t="s">
        <v>94</v>
      </c>
      <c r="F73" s="234"/>
      <c r="G73" s="234"/>
      <c r="H73" s="234"/>
    </row>
    <row r="74" spans="2:8" x14ac:dyDescent="0.25">
      <c r="B74" s="68"/>
      <c r="C74" s="29"/>
      <c r="D74" s="232">
        <v>6178.491</v>
      </c>
      <c r="E74" s="232" t="s">
        <v>189</v>
      </c>
      <c r="F74" s="235"/>
      <c r="G74" s="234"/>
      <c r="H74" s="234"/>
    </row>
    <row r="75" spans="2:8" x14ac:dyDescent="0.25">
      <c r="B75" s="208"/>
      <c r="C75" s="29"/>
      <c r="D75" s="232">
        <v>5800.74</v>
      </c>
      <c r="E75" s="232" t="s">
        <v>93</v>
      </c>
      <c r="F75" s="234"/>
      <c r="G75" s="234"/>
      <c r="H75" s="234"/>
    </row>
    <row r="76" spans="2:8" x14ac:dyDescent="0.25">
      <c r="B76" s="208"/>
      <c r="C76" s="29"/>
      <c r="D76" s="232">
        <v>5722.3680000000004</v>
      </c>
      <c r="E76" s="232" t="s">
        <v>190</v>
      </c>
      <c r="F76" s="235"/>
      <c r="G76" s="234"/>
      <c r="H76" s="234"/>
    </row>
    <row r="77" spans="2:8" x14ac:dyDescent="0.25">
      <c r="B77" s="68"/>
      <c r="C77" s="29"/>
      <c r="D77" s="232">
        <v>1255.386</v>
      </c>
      <c r="E77" s="232" t="s">
        <v>164</v>
      </c>
      <c r="F77" s="234"/>
      <c r="G77" s="234"/>
      <c r="H77" s="234"/>
    </row>
    <row r="78" spans="2:8" x14ac:dyDescent="0.25">
      <c r="B78" s="208"/>
      <c r="C78" s="29"/>
      <c r="D78" s="232">
        <v>1152.423</v>
      </c>
      <c r="E78" s="232" t="s">
        <v>110</v>
      </c>
      <c r="F78" s="234"/>
      <c r="G78" s="234"/>
      <c r="H78" s="234"/>
    </row>
    <row r="79" spans="2:8" x14ac:dyDescent="0.25">
      <c r="D79" s="232">
        <v>190319.09999999998</v>
      </c>
      <c r="E79" s="233" t="s">
        <v>188</v>
      </c>
      <c r="F79" s="234"/>
      <c r="G79" s="234"/>
      <c r="H79" s="234"/>
    </row>
    <row r="80" spans="2:8" x14ac:dyDescent="0.25">
      <c r="D80" s="232">
        <v>2797116.159</v>
      </c>
      <c r="E80" s="234" t="s">
        <v>173</v>
      </c>
      <c r="F80" s="234"/>
      <c r="G80" s="234"/>
      <c r="H80" s="234"/>
    </row>
    <row r="81" spans="4:10" x14ac:dyDescent="0.25">
      <c r="D81" s="234"/>
      <c r="E81" s="234"/>
      <c r="F81" s="234"/>
      <c r="G81" s="234"/>
      <c r="H81" s="234"/>
      <c r="J81" s="28">
        <v>1753143.6069999996</v>
      </c>
    </row>
  </sheetData>
  <sortState xmlns:xlrd2="http://schemas.microsoft.com/office/spreadsheetml/2017/richdata2" ref="D49:E79">
    <sortCondition descending="1" ref="D49"/>
  </sortState>
  <mergeCells count="13">
    <mergeCell ref="B40:L40"/>
    <mergeCell ref="B1:L1"/>
    <mergeCell ref="L4:L5"/>
    <mergeCell ref="B2:L2"/>
    <mergeCell ref="B3:L3"/>
    <mergeCell ref="B4:D4"/>
    <mergeCell ref="H4:H5"/>
    <mergeCell ref="I4:I5"/>
    <mergeCell ref="J4:J5"/>
    <mergeCell ref="K4:K5"/>
    <mergeCell ref="G4:G5"/>
    <mergeCell ref="F4:F5"/>
    <mergeCell ref="E4:E5"/>
  </mergeCells>
  <pageMargins left="0.196850393700787" right="0.196850393700787" top="0.196850393700787" bottom="1.1968503937007899" header="0.196850393700787" footer="0.196850393700787"/>
  <pageSetup paperSize="9" scale="88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L81"/>
  <sheetViews>
    <sheetView showGridLines="0" workbookViewId="0">
      <selection activeCell="L4" sqref="L4:L5"/>
    </sheetView>
  </sheetViews>
  <sheetFormatPr defaultColWidth="9.140625" defaultRowHeight="15" x14ac:dyDescent="0.25"/>
  <cols>
    <col min="1" max="1" width="3.5703125" style="24" customWidth="1"/>
    <col min="2" max="2" width="11.85546875" style="24" customWidth="1"/>
    <col min="3" max="3" width="13" style="24" customWidth="1"/>
    <col min="4" max="4" width="13.7109375" style="24" customWidth="1"/>
    <col min="5" max="5" width="13.7109375" style="190" customWidth="1"/>
    <col min="6" max="6" width="13.7109375" style="145" customWidth="1"/>
    <col min="7" max="7" width="13.7109375" style="70" customWidth="1"/>
    <col min="8" max="8" width="13.7109375" style="24" customWidth="1"/>
    <col min="9" max="9" width="13.7109375" style="24" hidden="1" customWidth="1"/>
    <col min="10" max="11" width="13.140625" style="24" hidden="1" customWidth="1"/>
    <col min="12" max="12" width="22.42578125" style="24" customWidth="1"/>
    <col min="13" max="16384" width="9.140625" style="24"/>
  </cols>
  <sheetData>
    <row r="1" spans="2:12" s="192" customFormat="1" x14ac:dyDescent="0.25"/>
    <row r="2" spans="2:12" ht="24" customHeight="1" x14ac:dyDescent="0.25">
      <c r="B2" s="240" t="s">
        <v>117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</row>
    <row r="3" spans="2:12" ht="24" customHeight="1" thickBot="1" x14ac:dyDescent="0.3">
      <c r="B3" s="241" t="s">
        <v>118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</row>
    <row r="4" spans="2:12" ht="30.75" customHeight="1" x14ac:dyDescent="0.25">
      <c r="B4" s="248">
        <v>1402</v>
      </c>
      <c r="C4" s="249"/>
      <c r="D4" s="249"/>
      <c r="E4" s="255">
        <v>1401</v>
      </c>
      <c r="F4" s="253">
        <v>1400</v>
      </c>
      <c r="G4" s="253">
        <v>1399</v>
      </c>
      <c r="H4" s="249">
        <v>1398</v>
      </c>
      <c r="I4" s="249">
        <v>1397</v>
      </c>
      <c r="J4" s="249">
        <v>1396</v>
      </c>
      <c r="K4" s="251">
        <v>1395</v>
      </c>
      <c r="L4" s="246" t="s">
        <v>4</v>
      </c>
    </row>
    <row r="5" spans="2:12" ht="58.5" customHeight="1" thickBot="1" x14ac:dyDescent="0.3">
      <c r="B5" s="31" t="s">
        <v>83</v>
      </c>
      <c r="C5" s="32" t="s">
        <v>116</v>
      </c>
      <c r="D5" s="33" t="s">
        <v>67</v>
      </c>
      <c r="E5" s="256"/>
      <c r="F5" s="254"/>
      <c r="G5" s="254"/>
      <c r="H5" s="250"/>
      <c r="I5" s="250"/>
      <c r="J5" s="250"/>
      <c r="K5" s="252"/>
      <c r="L5" s="247"/>
    </row>
    <row r="6" spans="2:12" ht="18" customHeight="1" x14ac:dyDescent="0.25">
      <c r="B6" s="41">
        <v>28.158611282647655</v>
      </c>
      <c r="C6" s="86">
        <v>53.354307961760952</v>
      </c>
      <c r="D6" s="30">
        <v>461729.304</v>
      </c>
      <c r="E6" s="30">
        <v>301086.62099999998</v>
      </c>
      <c r="F6" s="30">
        <v>197618.87899999999</v>
      </c>
      <c r="G6" s="30">
        <v>146837.666</v>
      </c>
      <c r="H6" s="30">
        <v>116383.8</v>
      </c>
      <c r="I6" s="30">
        <v>104855.4</v>
      </c>
      <c r="J6" s="30">
        <v>92403.7</v>
      </c>
      <c r="K6" s="34">
        <v>80418.100000000006</v>
      </c>
      <c r="L6" s="19" t="s">
        <v>84</v>
      </c>
    </row>
    <row r="7" spans="2:12" ht="18" customHeight="1" x14ac:dyDescent="0.25">
      <c r="B7" s="56">
        <v>28.158611282647655</v>
      </c>
      <c r="C7" s="87">
        <v>53.354307961760952</v>
      </c>
      <c r="D7" s="26">
        <v>461729.304</v>
      </c>
      <c r="E7" s="26">
        <v>301086.62099999998</v>
      </c>
      <c r="F7" s="26">
        <v>197618.87899999999</v>
      </c>
      <c r="G7" s="26">
        <v>146837.666</v>
      </c>
      <c r="H7" s="26">
        <v>116383.8</v>
      </c>
      <c r="I7" s="26">
        <v>104855.4</v>
      </c>
      <c r="J7" s="26">
        <v>92403.7</v>
      </c>
      <c r="K7" s="35">
        <v>80418.100000000006</v>
      </c>
      <c r="L7" s="115" t="s">
        <v>68</v>
      </c>
    </row>
    <row r="8" spans="2:12" ht="18" customHeight="1" x14ac:dyDescent="0.25">
      <c r="B8" s="57">
        <v>11.05767578366013</v>
      </c>
      <c r="C8" s="88">
        <v>64.011192127591883</v>
      </c>
      <c r="D8" s="27">
        <v>181317.64</v>
      </c>
      <c r="E8" s="27">
        <v>110551.992</v>
      </c>
      <c r="F8" s="27">
        <v>67433.842999999993</v>
      </c>
      <c r="G8" s="27">
        <v>45849.245999999999</v>
      </c>
      <c r="H8" s="27">
        <v>33136</v>
      </c>
      <c r="I8" s="27">
        <v>29569.5</v>
      </c>
      <c r="J8" s="27">
        <v>22501.9</v>
      </c>
      <c r="K8" s="36">
        <v>18849.599999999999</v>
      </c>
      <c r="L8" s="37" t="s">
        <v>86</v>
      </c>
    </row>
    <row r="9" spans="2:12" ht="18" customHeight="1" x14ac:dyDescent="0.25">
      <c r="B9" s="56">
        <v>5.7182264116345758</v>
      </c>
      <c r="C9" s="87">
        <v>70.00866848442115</v>
      </c>
      <c r="D9" s="26">
        <v>93764.308000000005</v>
      </c>
      <c r="E9" s="26">
        <v>55152.663</v>
      </c>
      <c r="F9" s="26">
        <v>34232.786</v>
      </c>
      <c r="G9" s="26">
        <v>21341.303</v>
      </c>
      <c r="H9" s="26">
        <v>19001.099999999999</v>
      </c>
      <c r="I9" s="26">
        <v>19372.5</v>
      </c>
      <c r="J9" s="26">
        <v>14713</v>
      </c>
      <c r="K9" s="35">
        <v>13539.3</v>
      </c>
      <c r="L9" s="17" t="s">
        <v>85</v>
      </c>
    </row>
    <row r="10" spans="2:12" ht="18" customHeight="1" x14ac:dyDescent="0.25">
      <c r="B10" s="57">
        <v>11.75144797825239</v>
      </c>
      <c r="C10" s="88">
        <v>79.425406223673662</v>
      </c>
      <c r="D10" s="27">
        <v>192693.73199999999</v>
      </c>
      <c r="E10" s="27">
        <v>107394.898</v>
      </c>
      <c r="F10" s="27">
        <v>66899.983999999997</v>
      </c>
      <c r="G10" s="27">
        <v>43794.046999999999</v>
      </c>
      <c r="H10" s="27">
        <v>27374.7</v>
      </c>
      <c r="I10" s="27">
        <v>21376.400000000001</v>
      </c>
      <c r="J10" s="27">
        <v>16598.900000000001</v>
      </c>
      <c r="K10" s="36">
        <v>14175.1</v>
      </c>
      <c r="L10" s="37" t="s">
        <v>87</v>
      </c>
    </row>
    <row r="11" spans="2:12" ht="18" customHeight="1" x14ac:dyDescent="0.25">
      <c r="B11" s="56">
        <v>4.752204865642411</v>
      </c>
      <c r="C11" s="87">
        <v>84.011262079248269</v>
      </c>
      <c r="D11" s="26">
        <v>77924.021999999997</v>
      </c>
      <c r="E11" s="26">
        <v>42347.42</v>
      </c>
      <c r="F11" s="26">
        <v>25848.678</v>
      </c>
      <c r="G11" s="26">
        <v>18939.72</v>
      </c>
      <c r="H11" s="26">
        <v>15270.2</v>
      </c>
      <c r="I11" s="26">
        <v>14023.1</v>
      </c>
      <c r="J11" s="26">
        <v>11608.9</v>
      </c>
      <c r="K11" s="35">
        <v>9626.2000000000007</v>
      </c>
      <c r="L11" s="17" t="s">
        <v>89</v>
      </c>
    </row>
    <row r="12" spans="2:12" ht="18" customHeight="1" x14ac:dyDescent="0.25">
      <c r="B12" s="57">
        <v>2.3423219279346967</v>
      </c>
      <c r="C12" s="88">
        <v>107.96966124065112</v>
      </c>
      <c r="D12" s="27">
        <v>38408.097000000002</v>
      </c>
      <c r="E12" s="27">
        <v>18468.125</v>
      </c>
      <c r="F12" s="27">
        <v>11398.532999999999</v>
      </c>
      <c r="G12" s="27">
        <v>7868.7579999999998</v>
      </c>
      <c r="H12" s="27">
        <v>7949.6</v>
      </c>
      <c r="I12" s="27">
        <v>7401.4</v>
      </c>
      <c r="J12" s="27">
        <v>6208.5</v>
      </c>
      <c r="K12" s="36">
        <v>4792.5</v>
      </c>
      <c r="L12" s="37" t="s">
        <v>88</v>
      </c>
    </row>
    <row r="13" spans="2:12" ht="18" customHeight="1" x14ac:dyDescent="0.25">
      <c r="B13" s="56">
        <v>1.6073342900489995</v>
      </c>
      <c r="C13" s="87">
        <v>72.756599607151145</v>
      </c>
      <c r="D13" s="26">
        <v>26356.177</v>
      </c>
      <c r="E13" s="26">
        <v>15256.249</v>
      </c>
      <c r="F13" s="26">
        <v>8518.6</v>
      </c>
      <c r="G13" s="26">
        <v>6735.5129999999999</v>
      </c>
      <c r="H13" s="26">
        <v>6461.1</v>
      </c>
      <c r="I13" s="26">
        <v>7055.7</v>
      </c>
      <c r="J13" s="26">
        <v>4408.5</v>
      </c>
      <c r="K13" s="35">
        <v>2928.6</v>
      </c>
      <c r="L13" s="17" t="s">
        <v>91</v>
      </c>
    </row>
    <row r="14" spans="2:12" ht="18" customHeight="1" x14ac:dyDescent="0.25">
      <c r="B14" s="57">
        <v>3.2915588476899544</v>
      </c>
      <c r="C14" s="88">
        <v>59.9108545444779</v>
      </c>
      <c r="D14" s="27">
        <v>53973.158000000003</v>
      </c>
      <c r="E14" s="27">
        <v>33752.029000000002</v>
      </c>
      <c r="F14" s="27">
        <v>17538.976999999999</v>
      </c>
      <c r="G14" s="27">
        <v>11163.368</v>
      </c>
      <c r="H14" s="27">
        <v>7682.8</v>
      </c>
      <c r="I14" s="27">
        <v>5273.6</v>
      </c>
      <c r="J14" s="27">
        <v>4027</v>
      </c>
      <c r="K14" s="36">
        <v>3577.8</v>
      </c>
      <c r="L14" s="37" t="s">
        <v>90</v>
      </c>
    </row>
    <row r="15" spans="2:12" ht="18" customHeight="1" x14ac:dyDescent="0.25">
      <c r="B15" s="56">
        <v>1.5292846345766198</v>
      </c>
      <c r="C15" s="87">
        <v>16.568930728392839</v>
      </c>
      <c r="D15" s="26">
        <v>25076.362000000001</v>
      </c>
      <c r="E15" s="26">
        <v>21512.045999999998</v>
      </c>
      <c r="F15" s="26">
        <v>13414.736999999999</v>
      </c>
      <c r="G15" s="26">
        <v>8386.01</v>
      </c>
      <c r="H15" s="26">
        <v>7016.6</v>
      </c>
      <c r="I15" s="26">
        <v>5126.7</v>
      </c>
      <c r="J15" s="26">
        <v>3022.2</v>
      </c>
      <c r="K15" s="35">
        <v>3092.9</v>
      </c>
      <c r="L15" s="17" t="s">
        <v>92</v>
      </c>
    </row>
    <row r="16" spans="2:12" ht="18" customHeight="1" x14ac:dyDescent="0.25">
      <c r="B16" s="57">
        <v>0.16856558171310229</v>
      </c>
      <c r="C16" s="88">
        <v>77.532999468822723</v>
      </c>
      <c r="D16" s="27">
        <v>2764.0450000000001</v>
      </c>
      <c r="E16" s="27">
        <v>1556.9190000000001</v>
      </c>
      <c r="F16" s="27">
        <v>1149.1420000000001</v>
      </c>
      <c r="G16" s="27">
        <v>845.55700000000002</v>
      </c>
      <c r="H16" s="27">
        <v>662.5</v>
      </c>
      <c r="I16" s="27">
        <v>435.6</v>
      </c>
      <c r="J16" s="27">
        <v>342.2</v>
      </c>
      <c r="K16" s="36">
        <v>249.3</v>
      </c>
      <c r="L16" s="37" t="s">
        <v>93</v>
      </c>
    </row>
    <row r="17" spans="2:12" ht="18" customHeight="1" x14ac:dyDescent="0.25">
      <c r="B17" s="56">
        <v>0.16862205392273211</v>
      </c>
      <c r="C17" s="87">
        <v>123.12044272724631</v>
      </c>
      <c r="D17" s="26">
        <v>2764.971</v>
      </c>
      <c r="E17" s="26">
        <v>1239.2280000000001</v>
      </c>
      <c r="F17" s="26">
        <v>782.76199999999994</v>
      </c>
      <c r="G17" s="26">
        <v>623.53200000000004</v>
      </c>
      <c r="H17" s="26">
        <v>558.1</v>
      </c>
      <c r="I17" s="26">
        <v>417.3</v>
      </c>
      <c r="J17" s="26">
        <v>267.2</v>
      </c>
      <c r="K17" s="35">
        <v>194.6</v>
      </c>
      <c r="L17" s="17" t="s">
        <v>94</v>
      </c>
    </row>
    <row r="18" spans="2:12" ht="18" customHeight="1" x14ac:dyDescent="0.25">
      <c r="B18" s="57">
        <v>7.2261151530339625</v>
      </c>
      <c r="C18" s="88">
        <v>61.650746089714879</v>
      </c>
      <c r="D18" s="27">
        <v>118489.83199999999</v>
      </c>
      <c r="E18" s="27">
        <v>73299.898000000001</v>
      </c>
      <c r="F18" s="27">
        <v>49941.256000000001</v>
      </c>
      <c r="G18" s="27">
        <v>26139.944</v>
      </c>
      <c r="H18" s="27">
        <v>22025.1</v>
      </c>
      <c r="I18" s="27">
        <v>23947.9</v>
      </c>
      <c r="J18" s="27">
        <v>7404.6</v>
      </c>
      <c r="K18" s="36">
        <v>2687.4</v>
      </c>
      <c r="L18" s="37" t="s">
        <v>95</v>
      </c>
    </row>
    <row r="19" spans="2:12" ht="18" customHeight="1" x14ac:dyDescent="0.25">
      <c r="B19" s="56">
        <v>1.6310836595132998</v>
      </c>
      <c r="C19" s="87">
        <v>39.886805398247851</v>
      </c>
      <c r="D19" s="26">
        <v>26745.606</v>
      </c>
      <c r="E19" s="26">
        <v>19119.463</v>
      </c>
      <c r="F19" s="26">
        <v>10890.183999999999</v>
      </c>
      <c r="G19" s="26">
        <v>7185.2430000000004</v>
      </c>
      <c r="H19" s="26">
        <v>6444</v>
      </c>
      <c r="I19" s="26">
        <v>4812.7</v>
      </c>
      <c r="J19" s="26">
        <v>2332.6999999999998</v>
      </c>
      <c r="K19" s="35">
        <v>1775.8</v>
      </c>
      <c r="L19" s="17" t="s">
        <v>96</v>
      </c>
    </row>
    <row r="20" spans="2:12" ht="18" customHeight="1" x14ac:dyDescent="0.25">
      <c r="B20" s="57">
        <v>0</v>
      </c>
      <c r="C20" s="88" t="s">
        <v>113</v>
      </c>
      <c r="D20" s="27">
        <v>0</v>
      </c>
      <c r="E20" s="27">
        <v>2546.9870000000001</v>
      </c>
      <c r="F20" s="166">
        <v>2492.5970000000002</v>
      </c>
      <c r="G20" s="27">
        <v>1396.6610000000001</v>
      </c>
      <c r="H20" s="27">
        <v>1193.8</v>
      </c>
      <c r="I20" s="27">
        <v>2535</v>
      </c>
      <c r="J20" s="27">
        <v>965</v>
      </c>
      <c r="K20" s="36">
        <v>760.4</v>
      </c>
      <c r="L20" s="37" t="s">
        <v>171</v>
      </c>
    </row>
    <row r="21" spans="2:12" ht="18" customHeight="1" x14ac:dyDescent="0.25">
      <c r="B21" s="56">
        <v>1.6215286348260587</v>
      </c>
      <c r="C21" s="87">
        <v>70.530007981690531</v>
      </c>
      <c r="D21" s="26">
        <v>26588.928</v>
      </c>
      <c r="E21" s="26">
        <v>15591.934999999999</v>
      </c>
      <c r="F21" s="26">
        <v>9790.1659999999993</v>
      </c>
      <c r="G21" s="26">
        <v>7982.8649999999998</v>
      </c>
      <c r="H21" s="26">
        <v>6082.2</v>
      </c>
      <c r="I21" s="26">
        <v>3596.4</v>
      </c>
      <c r="J21" s="26">
        <v>2221.5</v>
      </c>
      <c r="K21" s="35">
        <v>2262.1999999999998</v>
      </c>
      <c r="L21" s="17" t="s">
        <v>98</v>
      </c>
    </row>
    <row r="22" spans="2:12" ht="18" customHeight="1" x14ac:dyDescent="0.25">
      <c r="B22" s="57">
        <v>3.2780262523153718</v>
      </c>
      <c r="C22" s="88">
        <v>80.361238159813496</v>
      </c>
      <c r="D22" s="27">
        <v>53751.258000000002</v>
      </c>
      <c r="E22" s="27">
        <v>29802.001</v>
      </c>
      <c r="F22" s="27">
        <v>18581.632000000001</v>
      </c>
      <c r="G22" s="27">
        <v>12027.143</v>
      </c>
      <c r="H22" s="27">
        <v>9235.5</v>
      </c>
      <c r="I22" s="27">
        <v>7534</v>
      </c>
      <c r="J22" s="27">
        <v>5562.3</v>
      </c>
      <c r="K22" s="36">
        <v>4643.5</v>
      </c>
      <c r="L22" s="37" t="s">
        <v>99</v>
      </c>
    </row>
    <row r="23" spans="2:12" ht="18" customHeight="1" x14ac:dyDescent="0.25">
      <c r="B23" s="56">
        <v>2.8800400625320322</v>
      </c>
      <c r="C23" s="87">
        <v>56.583243116871628</v>
      </c>
      <c r="D23" s="26">
        <v>47225.300999999999</v>
      </c>
      <c r="E23" s="26">
        <v>30159.868999999999</v>
      </c>
      <c r="F23" s="26">
        <v>33249.499000000003</v>
      </c>
      <c r="G23" s="26">
        <v>22189.685000000001</v>
      </c>
      <c r="H23" s="26">
        <v>15202.5</v>
      </c>
      <c r="I23" s="26">
        <v>9602</v>
      </c>
      <c r="J23" s="26">
        <v>7045.9</v>
      </c>
      <c r="K23" s="35">
        <v>6024.6</v>
      </c>
      <c r="L23" s="17" t="s">
        <v>100</v>
      </c>
    </row>
    <row r="24" spans="2:12" ht="18" customHeight="1" x14ac:dyDescent="0.25">
      <c r="B24" s="57">
        <v>0.59167940439231326</v>
      </c>
      <c r="C24" s="88">
        <v>67.743156344870684</v>
      </c>
      <c r="D24" s="27">
        <v>9702.0310000000009</v>
      </c>
      <c r="E24" s="27">
        <v>5783.8609999999999</v>
      </c>
      <c r="F24" s="27">
        <v>4173.3159999999998</v>
      </c>
      <c r="G24" s="27">
        <v>2753.9349999999999</v>
      </c>
      <c r="H24" s="27">
        <v>2232.4</v>
      </c>
      <c r="I24" s="27">
        <v>1558.3</v>
      </c>
      <c r="J24" s="27">
        <v>1627.7</v>
      </c>
      <c r="K24" s="36">
        <v>2635.5</v>
      </c>
      <c r="L24" s="37" t="s">
        <v>101</v>
      </c>
    </row>
    <row r="25" spans="2:12" ht="18" customHeight="1" x14ac:dyDescent="0.25">
      <c r="B25" s="56">
        <v>4.8388696433238305</v>
      </c>
      <c r="C25" s="87">
        <v>60.101155065429921</v>
      </c>
      <c r="D25" s="26">
        <v>79345.103000000003</v>
      </c>
      <c r="E25" s="26">
        <v>49559.357000000004</v>
      </c>
      <c r="F25" s="26">
        <v>30790.627</v>
      </c>
      <c r="G25" s="26">
        <v>20622.591</v>
      </c>
      <c r="H25" s="26">
        <v>13376.9</v>
      </c>
      <c r="I25" s="26">
        <v>9130.5</v>
      </c>
      <c r="J25" s="26">
        <v>7664.7</v>
      </c>
      <c r="K25" s="35">
        <v>6961.6</v>
      </c>
      <c r="L25" s="17" t="s">
        <v>102</v>
      </c>
    </row>
    <row r="26" spans="2:12" ht="18" customHeight="1" x14ac:dyDescent="0.25">
      <c r="B26" s="57">
        <v>1.8749754847490623</v>
      </c>
      <c r="C26" s="88">
        <v>87.853343825568373</v>
      </c>
      <c r="D26" s="27">
        <v>30744.809000000001</v>
      </c>
      <c r="E26" s="27">
        <v>16366.388999999999</v>
      </c>
      <c r="F26" s="27">
        <v>10299.838</v>
      </c>
      <c r="G26" s="27">
        <v>6609.0259999999998</v>
      </c>
      <c r="H26" s="27">
        <v>4531.8999999999996</v>
      </c>
      <c r="I26" s="27">
        <v>2907</v>
      </c>
      <c r="J26" s="27">
        <v>1979</v>
      </c>
      <c r="K26" s="36">
        <v>1286</v>
      </c>
      <c r="L26" s="37" t="s">
        <v>103</v>
      </c>
    </row>
    <row r="27" spans="2:12" ht="18" customHeight="1" x14ac:dyDescent="0.25">
      <c r="B27" s="113">
        <v>0.16448842234506397</v>
      </c>
      <c r="C27" s="87">
        <v>1198.3738976393117</v>
      </c>
      <c r="D27" s="26">
        <v>2697.19</v>
      </c>
      <c r="E27" s="26">
        <v>207.73599999999999</v>
      </c>
      <c r="F27" s="26">
        <v>219.376</v>
      </c>
      <c r="G27" s="26">
        <v>149.57</v>
      </c>
      <c r="H27" s="26">
        <v>30.4</v>
      </c>
      <c r="I27" s="26">
        <v>32.200000000000003</v>
      </c>
      <c r="J27" s="26">
        <v>10</v>
      </c>
      <c r="K27" s="35">
        <v>2.9</v>
      </c>
      <c r="L27" s="17" t="s">
        <v>111</v>
      </c>
    </row>
    <row r="28" spans="2:12" ht="18" customHeight="1" x14ac:dyDescent="0.25">
      <c r="B28" s="57">
        <v>0.35447020527622591</v>
      </c>
      <c r="C28" s="88">
        <v>6.8080408414827334</v>
      </c>
      <c r="D28" s="27">
        <v>5812.4059999999999</v>
      </c>
      <c r="E28" s="27">
        <v>5441.9179999999997</v>
      </c>
      <c r="F28" s="27">
        <v>2593.538</v>
      </c>
      <c r="G28" s="27">
        <v>2631.5740000000001</v>
      </c>
      <c r="H28" s="27">
        <v>2491.6</v>
      </c>
      <c r="I28" s="27">
        <v>2381</v>
      </c>
      <c r="J28" s="27">
        <v>2154.3000000000002</v>
      </c>
      <c r="K28" s="36">
        <v>1506.3</v>
      </c>
      <c r="L28" s="37" t="s">
        <v>104</v>
      </c>
    </row>
    <row r="29" spans="2:12" ht="18" customHeight="1" x14ac:dyDescent="0.25">
      <c r="B29" s="56">
        <v>0.37600191228806418</v>
      </c>
      <c r="C29" s="87">
        <v>54.704734757478377</v>
      </c>
      <c r="D29" s="26">
        <v>6165.4709999999995</v>
      </c>
      <c r="E29" s="26">
        <v>3985.3150000000001</v>
      </c>
      <c r="F29" s="26">
        <v>2472.5479999999998</v>
      </c>
      <c r="G29" s="26">
        <v>1319.318</v>
      </c>
      <c r="H29" s="26">
        <v>740.1</v>
      </c>
      <c r="I29" s="26">
        <v>446.2</v>
      </c>
      <c r="J29" s="26">
        <v>357.5</v>
      </c>
      <c r="K29" s="35">
        <v>282.7</v>
      </c>
      <c r="L29" s="17" t="s">
        <v>105</v>
      </c>
    </row>
    <row r="30" spans="2:12" ht="30.75" customHeight="1" x14ac:dyDescent="0.25">
      <c r="B30" s="84">
        <v>1.0592747278020287E-2</v>
      </c>
      <c r="C30" s="88">
        <v>-96.150721415626066</v>
      </c>
      <c r="D30" s="27">
        <v>173.69399999999999</v>
      </c>
      <c r="E30" s="27">
        <v>4512.3779999999997</v>
      </c>
      <c r="F30" s="27">
        <v>31.274999999999999</v>
      </c>
      <c r="G30" s="27">
        <v>92.566999999999993</v>
      </c>
      <c r="H30" s="27">
        <v>74.8</v>
      </c>
      <c r="I30" s="27">
        <v>241.4</v>
      </c>
      <c r="J30" s="27">
        <v>28.5</v>
      </c>
      <c r="K30" s="36">
        <v>31.1</v>
      </c>
      <c r="L30" s="37" t="s">
        <v>112</v>
      </c>
    </row>
    <row r="31" spans="2:12" ht="18" customHeight="1" x14ac:dyDescent="0.25">
      <c r="B31" s="56">
        <v>0.91243204141306444</v>
      </c>
      <c r="C31" s="87">
        <v>99.271787925464665</v>
      </c>
      <c r="D31" s="26">
        <v>14961.555</v>
      </c>
      <c r="E31" s="26">
        <v>7508.1149999999998</v>
      </c>
      <c r="F31" s="26">
        <v>5451.8559999999998</v>
      </c>
      <c r="G31" s="26">
        <v>3408.0050000000001</v>
      </c>
      <c r="H31" s="26">
        <v>2114.8000000000002</v>
      </c>
      <c r="I31" s="26">
        <v>1367.2</v>
      </c>
      <c r="J31" s="26">
        <v>957.2</v>
      </c>
      <c r="K31" s="35">
        <v>469.7</v>
      </c>
      <c r="L31" s="17" t="s">
        <v>106</v>
      </c>
    </row>
    <row r="32" spans="2:12" ht="18" customHeight="1" x14ac:dyDescent="0.25">
      <c r="B32" s="57">
        <v>1.3521510111575392</v>
      </c>
      <c r="C32" s="88">
        <v>13.886128577294482</v>
      </c>
      <c r="D32" s="27">
        <v>22171.823</v>
      </c>
      <c r="E32" s="27">
        <v>19468.414000000001</v>
      </c>
      <c r="F32" s="27">
        <v>12683.217000000001</v>
      </c>
      <c r="G32" s="27">
        <v>6971.4520000000002</v>
      </c>
      <c r="H32" s="27">
        <v>5526</v>
      </c>
      <c r="I32" s="27">
        <v>3126.2</v>
      </c>
      <c r="J32" s="27">
        <v>1613.7</v>
      </c>
      <c r="K32" s="36">
        <v>1021.6</v>
      </c>
      <c r="L32" s="37" t="s">
        <v>107</v>
      </c>
    </row>
    <row r="33" spans="2:12" ht="18" customHeight="1" x14ac:dyDescent="0.25">
      <c r="B33" s="56">
        <v>1.4199224195517486</v>
      </c>
      <c r="C33" s="87">
        <v>72.185056830510064</v>
      </c>
      <c r="D33" s="26">
        <v>23283.100999999999</v>
      </c>
      <c r="E33" s="26">
        <v>13522.138000000001</v>
      </c>
      <c r="F33" s="26">
        <v>9873.4609999999993</v>
      </c>
      <c r="G33" s="26">
        <v>4503.259</v>
      </c>
      <c r="H33" s="26">
        <v>3205.8</v>
      </c>
      <c r="I33" s="26">
        <v>724.9</v>
      </c>
      <c r="J33" s="26">
        <v>219.4</v>
      </c>
      <c r="K33" s="35">
        <v>29.7</v>
      </c>
      <c r="L33" s="17" t="s">
        <v>108</v>
      </c>
    </row>
    <row r="34" spans="2:12" ht="18" customHeight="1" x14ac:dyDescent="0.25">
      <c r="B34" s="57">
        <v>0.32821355508351108</v>
      </c>
      <c r="C34" s="88">
        <v>4.5002453351849461</v>
      </c>
      <c r="D34" s="27">
        <v>5381.8639999999996</v>
      </c>
      <c r="E34" s="27">
        <v>5150.0969999999998</v>
      </c>
      <c r="F34" s="27">
        <v>1489.11</v>
      </c>
      <c r="G34" s="27">
        <v>95.02</v>
      </c>
      <c r="H34" s="27">
        <v>32.700000000000003</v>
      </c>
      <c r="I34" s="27">
        <v>11</v>
      </c>
      <c r="J34" s="27">
        <v>0</v>
      </c>
      <c r="K34" s="36">
        <v>0</v>
      </c>
      <c r="L34" s="37" t="s">
        <v>109</v>
      </c>
    </row>
    <row r="35" spans="2:12" ht="18" customHeight="1" x14ac:dyDescent="0.25">
      <c r="B35" s="56">
        <v>0.51992048473822505</v>
      </c>
      <c r="C35" s="87">
        <v>99.795362135433137</v>
      </c>
      <c r="D35" s="26">
        <v>8525.3680000000004</v>
      </c>
      <c r="E35" s="26">
        <v>4267.05</v>
      </c>
      <c r="F35" s="26">
        <v>2333.17</v>
      </c>
      <c r="G35" s="26">
        <v>1138.605</v>
      </c>
      <c r="H35" s="26">
        <v>774.1</v>
      </c>
      <c r="I35" s="26">
        <v>257.2</v>
      </c>
      <c r="J35" s="26">
        <v>11.9</v>
      </c>
      <c r="K35" s="35">
        <v>0</v>
      </c>
      <c r="L35" s="17" t="s">
        <v>64</v>
      </c>
    </row>
    <row r="36" spans="2:12" ht="18" customHeight="1" x14ac:dyDescent="0.25">
      <c r="B36" s="57">
        <v>6.6225252961438968E-2</v>
      </c>
      <c r="C36" s="88">
        <v>12.362253608567428</v>
      </c>
      <c r="D36" s="27">
        <v>1085.925</v>
      </c>
      <c r="E36" s="27">
        <v>966.45</v>
      </c>
      <c r="F36" s="27">
        <v>984.75400000000002</v>
      </c>
      <c r="G36" s="27">
        <v>13.917999999999999</v>
      </c>
      <c r="H36" s="27">
        <v>0</v>
      </c>
      <c r="I36" s="27">
        <v>0</v>
      </c>
      <c r="J36" s="27">
        <v>0</v>
      </c>
      <c r="K36" s="36">
        <v>0</v>
      </c>
      <c r="L36" s="37" t="s">
        <v>110</v>
      </c>
    </row>
    <row r="37" spans="2:12" s="165" customFormat="1" ht="18" customHeight="1" x14ac:dyDescent="0.25">
      <c r="B37" s="113">
        <v>7.4099954979207974E-3</v>
      </c>
      <c r="C37" s="87" t="s">
        <v>113</v>
      </c>
      <c r="D37" s="26">
        <v>121.505</v>
      </c>
      <c r="E37" s="26">
        <v>0</v>
      </c>
      <c r="F37" s="26">
        <v>0</v>
      </c>
      <c r="G37" s="26">
        <v>0</v>
      </c>
      <c r="H37" s="26">
        <v>0</v>
      </c>
      <c r="I37" s="26">
        <v>0</v>
      </c>
      <c r="J37" s="26">
        <v>11.9</v>
      </c>
      <c r="K37" s="35">
        <v>0</v>
      </c>
      <c r="L37" s="17" t="s">
        <v>164</v>
      </c>
    </row>
    <row r="38" spans="2:12" ht="18" customHeight="1" x14ac:dyDescent="0.25">
      <c r="B38" s="57">
        <v>71.841388717352373</v>
      </c>
      <c r="C38" s="88">
        <v>64.874768321065062</v>
      </c>
      <c r="D38" s="27">
        <v>1178015.2819999997</v>
      </c>
      <c r="E38" s="27">
        <v>714490.93999999983</v>
      </c>
      <c r="F38" s="27">
        <v>455559.462</v>
      </c>
      <c r="G38" s="27">
        <v>292777.435</v>
      </c>
      <c r="H38" s="27">
        <v>220427.5</v>
      </c>
      <c r="I38" s="27">
        <v>184262.7</v>
      </c>
      <c r="J38" s="27">
        <v>125854.3</v>
      </c>
      <c r="K38" s="36">
        <v>103407</v>
      </c>
      <c r="L38" s="37" t="s">
        <v>69</v>
      </c>
    </row>
    <row r="39" spans="2:12" ht="18" customHeight="1" thickBot="1" x14ac:dyDescent="0.3">
      <c r="B39" s="56">
        <v>100.00000000000003</v>
      </c>
      <c r="C39" s="87">
        <v>61.459316252065165</v>
      </c>
      <c r="D39" s="26">
        <v>1639744.5859999997</v>
      </c>
      <c r="E39" s="26">
        <v>1015577.5609999998</v>
      </c>
      <c r="F39" s="26">
        <v>653178.34100000001</v>
      </c>
      <c r="G39" s="26">
        <v>439615.10100000002</v>
      </c>
      <c r="H39" s="26">
        <v>336811.3</v>
      </c>
      <c r="I39" s="26">
        <v>289118.2</v>
      </c>
      <c r="J39" s="26">
        <v>218258</v>
      </c>
      <c r="K39" s="35">
        <v>183825.1</v>
      </c>
      <c r="L39" s="17" t="s">
        <v>70</v>
      </c>
    </row>
    <row r="40" spans="2:12" s="165" customFormat="1" ht="36" customHeight="1" x14ac:dyDescent="0.25">
      <c r="B40" s="238" t="s">
        <v>174</v>
      </c>
      <c r="C40" s="238"/>
      <c r="D40" s="238"/>
      <c r="E40" s="238"/>
      <c r="F40" s="238"/>
      <c r="G40" s="238"/>
      <c r="H40" s="238"/>
      <c r="I40" s="238"/>
      <c r="J40" s="238"/>
      <c r="K40" s="238"/>
      <c r="L40" s="238"/>
    </row>
    <row r="41" spans="2:12" ht="18" customHeight="1" x14ac:dyDescent="0.25">
      <c r="D41" s="234">
        <v>1398</v>
      </c>
      <c r="E41" s="234">
        <v>1399</v>
      </c>
      <c r="F41" s="234">
        <v>1400</v>
      </c>
      <c r="G41" s="234">
        <v>1401</v>
      </c>
      <c r="H41" s="234">
        <v>1402</v>
      </c>
      <c r="I41" s="28">
        <v>184262.90000000005</v>
      </c>
      <c r="J41" s="28">
        <v>125854.19999999998</v>
      </c>
      <c r="K41" s="28">
        <v>103406.9</v>
      </c>
    </row>
    <row r="42" spans="2:12" x14ac:dyDescent="0.25">
      <c r="D42" s="233">
        <v>336811.3</v>
      </c>
      <c r="E42" s="233">
        <v>439615.10100000002</v>
      </c>
      <c r="F42" s="233">
        <v>653178.34100000001</v>
      </c>
      <c r="G42" s="233">
        <v>1013030.5739999998</v>
      </c>
      <c r="H42" s="233">
        <v>1639744.5859999997</v>
      </c>
      <c r="I42" s="24">
        <v>289118.30000000005</v>
      </c>
      <c r="J42" s="28">
        <v>218257.89999999997</v>
      </c>
      <c r="K42" s="28">
        <v>183825</v>
      </c>
    </row>
    <row r="43" spans="2:12" x14ac:dyDescent="0.25">
      <c r="D43" s="234"/>
      <c r="E43" s="234"/>
      <c r="F43" s="234"/>
      <c r="G43" s="234"/>
      <c r="H43" s="234"/>
    </row>
    <row r="44" spans="2:12" x14ac:dyDescent="0.25">
      <c r="D44" s="234">
        <v>461729.304</v>
      </c>
      <c r="E44" s="233" t="s">
        <v>84</v>
      </c>
      <c r="F44" s="234"/>
      <c r="G44" s="234"/>
      <c r="H44" s="234"/>
    </row>
    <row r="45" spans="2:12" x14ac:dyDescent="0.25">
      <c r="D45" s="234">
        <v>192693.73199999999</v>
      </c>
      <c r="E45" s="233" t="s">
        <v>87</v>
      </c>
      <c r="F45" s="234"/>
      <c r="G45" s="234"/>
      <c r="H45" s="234"/>
      <c r="I45" s="24">
        <v>1401</v>
      </c>
    </row>
    <row r="46" spans="2:12" x14ac:dyDescent="0.25">
      <c r="D46" s="234">
        <v>181317.64</v>
      </c>
      <c r="E46" s="233" t="s">
        <v>86</v>
      </c>
      <c r="F46" s="234"/>
      <c r="G46" s="234"/>
      <c r="H46" s="234"/>
      <c r="I46" s="29">
        <v>1639744.5859999997</v>
      </c>
      <c r="J46" s="28"/>
    </row>
    <row r="47" spans="2:12" x14ac:dyDescent="0.25">
      <c r="D47" s="233">
        <v>118489.83199999999</v>
      </c>
      <c r="E47" s="233" t="s">
        <v>95</v>
      </c>
      <c r="F47" s="234"/>
      <c r="G47" s="234"/>
      <c r="H47" s="234"/>
    </row>
    <row r="48" spans="2:12" x14ac:dyDescent="0.25">
      <c r="D48" s="233">
        <v>93764.308000000005</v>
      </c>
      <c r="E48" s="233" t="s">
        <v>85</v>
      </c>
      <c r="F48" s="233"/>
      <c r="G48" s="233"/>
      <c r="H48" s="233"/>
      <c r="I48" s="28"/>
      <c r="J48" s="28"/>
      <c r="K48" s="28"/>
    </row>
    <row r="49" spans="4:11" x14ac:dyDescent="0.25">
      <c r="D49" s="233">
        <v>79345.103000000003</v>
      </c>
      <c r="E49" s="233" t="s">
        <v>102</v>
      </c>
      <c r="F49" s="234"/>
      <c r="G49" s="234"/>
      <c r="H49" s="234"/>
    </row>
    <row r="50" spans="4:11" x14ac:dyDescent="0.25">
      <c r="D50" s="233">
        <v>77924.021999999997</v>
      </c>
      <c r="E50" s="233" t="s">
        <v>89</v>
      </c>
      <c r="F50" s="234"/>
      <c r="G50" s="234"/>
      <c r="H50" s="234"/>
      <c r="J50" s="28"/>
      <c r="K50" s="167"/>
    </row>
    <row r="51" spans="4:11" ht="15.75" x14ac:dyDescent="0.25">
      <c r="D51" s="233">
        <v>53973.158000000003</v>
      </c>
      <c r="E51" s="233" t="s">
        <v>90</v>
      </c>
      <c r="F51" s="234"/>
      <c r="G51" s="234"/>
      <c r="H51" s="234"/>
      <c r="J51" s="28"/>
      <c r="K51" s="89"/>
    </row>
    <row r="52" spans="4:11" ht="15.75" x14ac:dyDescent="0.25">
      <c r="D52" s="233">
        <v>53751.258000000002</v>
      </c>
      <c r="E52" s="233" t="s">
        <v>99</v>
      </c>
      <c r="F52" s="234"/>
      <c r="G52" s="234"/>
      <c r="H52" s="234"/>
      <c r="J52" s="28"/>
      <c r="K52" s="89"/>
    </row>
    <row r="53" spans="4:11" ht="15.75" x14ac:dyDescent="0.25">
      <c r="D53" s="233">
        <v>47225.300999999999</v>
      </c>
      <c r="E53" s="233" t="s">
        <v>100</v>
      </c>
      <c r="F53" s="234"/>
      <c r="G53" s="234"/>
      <c r="H53" s="234"/>
      <c r="J53" s="28"/>
      <c r="K53" s="89"/>
    </row>
    <row r="54" spans="4:11" ht="15.75" x14ac:dyDescent="0.25">
      <c r="D54" s="233">
        <v>38408.097000000002</v>
      </c>
      <c r="E54" s="233" t="s">
        <v>88</v>
      </c>
      <c r="F54" s="234"/>
      <c r="G54" s="234"/>
      <c r="H54" s="234"/>
      <c r="J54" s="28"/>
      <c r="K54" s="89"/>
    </row>
    <row r="55" spans="4:11" ht="15.75" x14ac:dyDescent="0.25">
      <c r="D55" s="233">
        <v>30744.809000000001</v>
      </c>
      <c r="E55" s="233" t="s">
        <v>103</v>
      </c>
      <c r="F55" s="234"/>
      <c r="G55" s="234"/>
      <c r="H55" s="234"/>
      <c r="J55" s="28"/>
      <c r="K55" s="89"/>
    </row>
    <row r="56" spans="4:11" ht="15.75" x14ac:dyDescent="0.25">
      <c r="D56" s="233">
        <v>26745.606</v>
      </c>
      <c r="E56" s="233" t="s">
        <v>96</v>
      </c>
      <c r="F56" s="234"/>
      <c r="G56" s="234"/>
      <c r="H56" s="234"/>
      <c r="J56" s="28"/>
      <c r="K56" s="89"/>
    </row>
    <row r="57" spans="4:11" ht="15.75" x14ac:dyDescent="0.25">
      <c r="D57" s="233">
        <v>26588.928</v>
      </c>
      <c r="E57" s="233" t="s">
        <v>98</v>
      </c>
      <c r="F57" s="234"/>
      <c r="G57" s="234"/>
      <c r="H57" s="234"/>
      <c r="J57" s="28"/>
      <c r="K57" s="89"/>
    </row>
    <row r="58" spans="4:11" ht="15.75" x14ac:dyDescent="0.25">
      <c r="D58" s="233">
        <v>26356.177</v>
      </c>
      <c r="E58" s="233" t="s">
        <v>91</v>
      </c>
      <c r="F58" s="234"/>
      <c r="G58" s="234"/>
      <c r="H58" s="234"/>
      <c r="J58" s="28"/>
      <c r="K58" s="89"/>
    </row>
    <row r="59" spans="4:11" ht="15.75" x14ac:dyDescent="0.25">
      <c r="D59" s="233">
        <v>25076.362000000001</v>
      </c>
      <c r="E59" s="233" t="s">
        <v>92</v>
      </c>
      <c r="F59" s="234"/>
      <c r="G59" s="234"/>
      <c r="H59" s="234"/>
      <c r="J59" s="28"/>
      <c r="K59" s="89"/>
    </row>
    <row r="60" spans="4:11" ht="15.75" x14ac:dyDescent="0.25">
      <c r="D60" s="233">
        <v>23283.100999999999</v>
      </c>
      <c r="E60" s="233" t="s">
        <v>108</v>
      </c>
      <c r="F60" s="234"/>
      <c r="G60" s="234"/>
      <c r="H60" s="234"/>
      <c r="J60" s="28"/>
      <c r="K60" s="89"/>
    </row>
    <row r="61" spans="4:11" ht="15.75" x14ac:dyDescent="0.25">
      <c r="D61" s="233">
        <v>22171.823</v>
      </c>
      <c r="E61" s="233" t="s">
        <v>107</v>
      </c>
      <c r="F61" s="234"/>
      <c r="G61" s="234"/>
      <c r="H61" s="233"/>
      <c r="J61" s="28"/>
      <c r="K61" s="89"/>
    </row>
    <row r="62" spans="4:11" ht="15.75" x14ac:dyDescent="0.25">
      <c r="D62" s="233">
        <v>14961.555</v>
      </c>
      <c r="E62" s="233" t="s">
        <v>106</v>
      </c>
      <c r="F62" s="234"/>
      <c r="G62" s="234"/>
      <c r="H62" s="234"/>
      <c r="J62" s="28"/>
      <c r="K62" s="89"/>
    </row>
    <row r="63" spans="4:11" ht="15.75" x14ac:dyDescent="0.25">
      <c r="D63" s="233">
        <v>9702.0310000000009</v>
      </c>
      <c r="E63" s="233" t="s">
        <v>101</v>
      </c>
      <c r="F63" s="234"/>
      <c r="G63" s="234"/>
      <c r="H63" s="234"/>
      <c r="J63" s="28"/>
      <c r="K63" s="89"/>
    </row>
    <row r="64" spans="4:11" ht="15.75" x14ac:dyDescent="0.25">
      <c r="D64" s="233">
        <v>8525.3680000000004</v>
      </c>
      <c r="E64" s="233" t="s">
        <v>64</v>
      </c>
      <c r="F64" s="234"/>
      <c r="G64" s="234"/>
      <c r="H64" s="234"/>
      <c r="J64" s="28"/>
      <c r="K64" s="89"/>
    </row>
    <row r="65" spans="4:11" x14ac:dyDescent="0.25">
      <c r="D65" s="233">
        <v>6165.4709999999995</v>
      </c>
      <c r="E65" s="233" t="s">
        <v>105</v>
      </c>
      <c r="F65" s="234"/>
      <c r="G65" s="234"/>
      <c r="H65" s="234"/>
      <c r="J65" s="28"/>
      <c r="K65" s="167"/>
    </row>
    <row r="66" spans="4:11" ht="15.75" x14ac:dyDescent="0.25">
      <c r="D66" s="233">
        <v>5812.4059999999999</v>
      </c>
      <c r="E66" s="233" t="s">
        <v>104</v>
      </c>
      <c r="F66" s="234"/>
      <c r="G66" s="234"/>
      <c r="H66" s="234"/>
      <c r="J66" s="28"/>
      <c r="K66" s="89"/>
    </row>
    <row r="67" spans="4:11" ht="15.75" x14ac:dyDescent="0.25">
      <c r="D67" s="233">
        <v>5381.8639999999996</v>
      </c>
      <c r="E67" s="233" t="s">
        <v>109</v>
      </c>
      <c r="F67" s="234"/>
      <c r="G67" s="234"/>
      <c r="H67" s="234"/>
      <c r="J67" s="28"/>
      <c r="K67" s="89"/>
    </row>
    <row r="68" spans="4:11" ht="15.75" x14ac:dyDescent="0.25">
      <c r="D68" s="233">
        <v>2764.971</v>
      </c>
      <c r="E68" s="233" t="s">
        <v>94</v>
      </c>
      <c r="F68" s="234"/>
      <c r="G68" s="234"/>
      <c r="H68" s="234"/>
      <c r="J68" s="28"/>
      <c r="K68" s="89"/>
    </row>
    <row r="69" spans="4:11" ht="15.75" x14ac:dyDescent="0.25">
      <c r="D69" s="233">
        <v>2764.0450000000001</v>
      </c>
      <c r="E69" s="233" t="s">
        <v>93</v>
      </c>
      <c r="F69" s="234"/>
      <c r="G69" s="234"/>
      <c r="H69" s="234"/>
      <c r="J69" s="28"/>
      <c r="K69" s="89"/>
    </row>
    <row r="70" spans="4:11" ht="15.75" x14ac:dyDescent="0.25">
      <c r="D70" s="233">
        <v>2697.19</v>
      </c>
      <c r="E70" s="233" t="s">
        <v>189</v>
      </c>
      <c r="F70" s="234"/>
      <c r="G70" s="234"/>
      <c r="H70" s="234"/>
      <c r="J70" s="28"/>
      <c r="K70" s="89"/>
    </row>
    <row r="71" spans="4:11" ht="15.75" x14ac:dyDescent="0.25">
      <c r="D71" s="233">
        <v>1085.925</v>
      </c>
      <c r="E71" s="233" t="s">
        <v>110</v>
      </c>
      <c r="F71" s="234"/>
      <c r="G71" s="234"/>
      <c r="H71" s="234"/>
      <c r="J71" s="28"/>
      <c r="K71" s="89"/>
    </row>
    <row r="72" spans="4:11" ht="15.75" x14ac:dyDescent="0.25">
      <c r="D72" s="233">
        <v>173.69399999999999</v>
      </c>
      <c r="E72" s="233" t="s">
        <v>190</v>
      </c>
      <c r="F72" s="234"/>
      <c r="G72" s="234"/>
      <c r="H72" s="234"/>
      <c r="J72" s="28"/>
      <c r="K72" s="89"/>
    </row>
    <row r="73" spans="4:11" ht="15.75" x14ac:dyDescent="0.25">
      <c r="D73" s="233">
        <v>121.505</v>
      </c>
      <c r="E73" s="233" t="s">
        <v>164</v>
      </c>
      <c r="F73" s="234"/>
      <c r="G73" s="234"/>
      <c r="H73" s="234"/>
      <c r="J73" s="28"/>
      <c r="K73" s="89"/>
    </row>
    <row r="74" spans="4:11" ht="15.75" x14ac:dyDescent="0.25">
      <c r="D74" s="233">
        <v>210378.02199999994</v>
      </c>
      <c r="E74" s="234" t="s">
        <v>188</v>
      </c>
      <c r="F74" s="234"/>
      <c r="G74" s="234"/>
      <c r="H74" s="234"/>
      <c r="J74" s="28"/>
      <c r="K74" s="89"/>
    </row>
    <row r="75" spans="4:11" ht="15.75" x14ac:dyDescent="0.25">
      <c r="D75" s="233">
        <v>1639744.5859999994</v>
      </c>
      <c r="E75" s="234" t="s">
        <v>173</v>
      </c>
      <c r="F75" s="234"/>
      <c r="G75" s="234"/>
      <c r="H75" s="234"/>
      <c r="J75" s="28"/>
      <c r="K75" s="89"/>
    </row>
    <row r="76" spans="4:11" ht="15.75" x14ac:dyDescent="0.25">
      <c r="D76" s="234"/>
      <c r="E76" s="234"/>
      <c r="F76" s="234"/>
      <c r="G76" s="234"/>
      <c r="H76" s="234"/>
      <c r="J76" s="28"/>
      <c r="K76" s="89"/>
    </row>
    <row r="77" spans="4:11" ht="15.75" x14ac:dyDescent="0.25">
      <c r="D77" s="28"/>
      <c r="F77" s="24"/>
      <c r="J77" s="28"/>
      <c r="K77" s="89"/>
    </row>
    <row r="78" spans="4:11" ht="15.75" x14ac:dyDescent="0.25">
      <c r="D78" s="28"/>
      <c r="F78" s="24"/>
      <c r="J78" s="28"/>
      <c r="K78" s="89"/>
    </row>
    <row r="79" spans="4:11" ht="15.75" x14ac:dyDescent="0.25">
      <c r="D79" s="28"/>
      <c r="F79" s="24"/>
      <c r="J79" s="28"/>
      <c r="K79" s="89"/>
    </row>
    <row r="80" spans="4:11" x14ac:dyDescent="0.25">
      <c r="D80" s="28"/>
      <c r="F80" s="24"/>
      <c r="J80" s="28"/>
      <c r="K80" s="167"/>
    </row>
    <row r="81" spans="4:11" x14ac:dyDescent="0.25">
      <c r="D81" s="28"/>
      <c r="F81" s="24"/>
      <c r="J81" s="167"/>
      <c r="K81" s="167"/>
    </row>
  </sheetData>
  <sortState xmlns:xlrd2="http://schemas.microsoft.com/office/spreadsheetml/2017/richdata2" ref="D44:E74">
    <sortCondition descending="1" ref="D44"/>
  </sortState>
  <mergeCells count="12">
    <mergeCell ref="B40:L40"/>
    <mergeCell ref="B2:L2"/>
    <mergeCell ref="B3:L3"/>
    <mergeCell ref="B4:D4"/>
    <mergeCell ref="H4:H5"/>
    <mergeCell ref="I4:I5"/>
    <mergeCell ref="J4:J5"/>
    <mergeCell ref="K4:K5"/>
    <mergeCell ref="L4:L5"/>
    <mergeCell ref="G4:G5"/>
    <mergeCell ref="F4:F5"/>
    <mergeCell ref="E4:E5"/>
  </mergeCells>
  <pageMargins left="0.196850393700787" right="0.196850393700787" top="0.196850393700787" bottom="1.1968503937007899" header="0.196850393700787" footer="0.196850393700787"/>
  <pageSetup paperSize="9" scale="8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T76"/>
  <sheetViews>
    <sheetView showGridLines="0" workbookViewId="0">
      <selection activeCell="K4" sqref="K4:K5"/>
    </sheetView>
  </sheetViews>
  <sheetFormatPr defaultColWidth="9.140625" defaultRowHeight="15" x14ac:dyDescent="0.25"/>
  <cols>
    <col min="1" max="1" width="3.5703125" style="24" customWidth="1"/>
    <col min="2" max="2" width="17.85546875" style="24" customWidth="1"/>
    <col min="3" max="3" width="13.7109375" style="24" customWidth="1"/>
    <col min="4" max="4" width="13.7109375" style="190" customWidth="1"/>
    <col min="5" max="5" width="13.7109375" style="145" customWidth="1"/>
    <col min="6" max="6" width="13.7109375" style="70" customWidth="1"/>
    <col min="7" max="7" width="13.7109375" style="24" customWidth="1"/>
    <col min="8" max="9" width="13.7109375" style="24" hidden="1" customWidth="1"/>
    <col min="10" max="10" width="13.42578125" style="24" hidden="1" customWidth="1"/>
    <col min="11" max="11" width="29" style="24" customWidth="1"/>
    <col min="12" max="16384" width="9.140625" style="24"/>
  </cols>
  <sheetData>
    <row r="1" spans="2:16" s="192" customFormat="1" x14ac:dyDescent="0.25"/>
    <row r="2" spans="2:16" ht="24" customHeight="1" x14ac:dyDescent="0.25">
      <c r="B2" s="240" t="s">
        <v>119</v>
      </c>
      <c r="C2" s="240"/>
      <c r="D2" s="240"/>
      <c r="E2" s="240"/>
      <c r="F2" s="240"/>
      <c r="G2" s="240"/>
      <c r="H2" s="240"/>
      <c r="I2" s="240"/>
      <c r="J2" s="240"/>
      <c r="K2" s="240"/>
    </row>
    <row r="3" spans="2:16" ht="24" customHeight="1" thickBot="1" x14ac:dyDescent="0.3">
      <c r="B3" s="241" t="s">
        <v>120</v>
      </c>
      <c r="C3" s="241"/>
      <c r="D3" s="241"/>
      <c r="E3" s="241"/>
      <c r="F3" s="241"/>
      <c r="G3" s="241"/>
      <c r="H3" s="241"/>
      <c r="I3" s="241"/>
      <c r="J3" s="241"/>
      <c r="K3" s="241"/>
    </row>
    <row r="4" spans="2:16" ht="21.6" customHeight="1" x14ac:dyDescent="0.25">
      <c r="B4" s="258">
        <v>1402</v>
      </c>
      <c r="C4" s="259"/>
      <c r="D4" s="255">
        <v>1401</v>
      </c>
      <c r="E4" s="255">
        <v>1400</v>
      </c>
      <c r="F4" s="253">
        <v>1399</v>
      </c>
      <c r="G4" s="249">
        <v>1398</v>
      </c>
      <c r="H4" s="249">
        <v>1397</v>
      </c>
      <c r="I4" s="249">
        <v>1396</v>
      </c>
      <c r="J4" s="251">
        <v>1395</v>
      </c>
      <c r="K4" s="246" t="s">
        <v>4</v>
      </c>
    </row>
    <row r="5" spans="2:16" ht="36.75" customHeight="1" thickBot="1" x14ac:dyDescent="0.3">
      <c r="B5" s="31" t="s">
        <v>121</v>
      </c>
      <c r="C5" s="116" t="s">
        <v>154</v>
      </c>
      <c r="D5" s="256"/>
      <c r="E5" s="256"/>
      <c r="F5" s="254"/>
      <c r="G5" s="250"/>
      <c r="H5" s="250"/>
      <c r="I5" s="250"/>
      <c r="J5" s="252"/>
      <c r="K5" s="247"/>
    </row>
    <row r="6" spans="2:16" ht="18" customHeight="1" x14ac:dyDescent="0.25">
      <c r="B6" s="152">
        <v>2.5094299999999947</v>
      </c>
      <c r="C6" s="153">
        <v>84.866029999999995</v>
      </c>
      <c r="D6" s="153">
        <v>82.3566</v>
      </c>
      <c r="E6" s="153">
        <v>86.01585</v>
      </c>
      <c r="F6" s="153">
        <v>85.515780000000007</v>
      </c>
      <c r="G6" s="153">
        <v>87.3</v>
      </c>
      <c r="H6" s="153">
        <v>88.6</v>
      </c>
      <c r="I6" s="120">
        <v>93</v>
      </c>
      <c r="J6" s="34">
        <v>102.5</v>
      </c>
      <c r="K6" s="19" t="s">
        <v>84</v>
      </c>
      <c r="P6" s="29"/>
    </row>
    <row r="7" spans="2:16" ht="18" customHeight="1" x14ac:dyDescent="0.25">
      <c r="B7" s="154">
        <v>2.5094299999999947</v>
      </c>
      <c r="C7" s="155">
        <v>84.866029999999995</v>
      </c>
      <c r="D7" s="155">
        <v>82.3566</v>
      </c>
      <c r="E7" s="155">
        <v>86.01585</v>
      </c>
      <c r="F7" s="155">
        <v>85.515780000000007</v>
      </c>
      <c r="G7" s="155">
        <v>87.3</v>
      </c>
      <c r="H7" s="155">
        <v>88.6</v>
      </c>
      <c r="I7" s="121">
        <v>93</v>
      </c>
      <c r="J7" s="35">
        <v>102.5</v>
      </c>
      <c r="K7" s="115" t="s">
        <v>68</v>
      </c>
      <c r="P7" s="29"/>
    </row>
    <row r="8" spans="2:16" ht="18" customHeight="1" x14ac:dyDescent="0.25">
      <c r="B8" s="156">
        <v>-0.45866999999999791</v>
      </c>
      <c r="C8" s="157">
        <v>84.523200000000003</v>
      </c>
      <c r="D8" s="157">
        <v>84.981870000000001</v>
      </c>
      <c r="E8" s="157">
        <v>82.610690000000005</v>
      </c>
      <c r="F8" s="157">
        <v>86.701269999999994</v>
      </c>
      <c r="G8" s="157">
        <v>85.8</v>
      </c>
      <c r="H8" s="157">
        <v>86.8</v>
      </c>
      <c r="I8" s="122">
        <v>83.4</v>
      </c>
      <c r="J8" s="36">
        <v>82.3</v>
      </c>
      <c r="K8" s="37" t="s">
        <v>86</v>
      </c>
      <c r="P8" s="29"/>
    </row>
    <row r="9" spans="2:16" ht="18" customHeight="1" x14ac:dyDescent="0.25">
      <c r="B9" s="154">
        <v>-7.3673399999999987</v>
      </c>
      <c r="C9" s="155">
        <v>72.710210000000004</v>
      </c>
      <c r="D9" s="155">
        <v>80.077550000000002</v>
      </c>
      <c r="E9" s="155">
        <v>70.661839999999998</v>
      </c>
      <c r="F9" s="155">
        <v>73.738399999999999</v>
      </c>
      <c r="G9" s="155">
        <v>73.7</v>
      </c>
      <c r="H9" s="155">
        <v>90.8</v>
      </c>
      <c r="I9" s="121">
        <v>81.5</v>
      </c>
      <c r="J9" s="35">
        <v>79.2</v>
      </c>
      <c r="K9" s="17" t="s">
        <v>85</v>
      </c>
      <c r="P9" s="29"/>
    </row>
    <row r="10" spans="2:16" ht="18" customHeight="1" x14ac:dyDescent="0.25">
      <c r="B10" s="156">
        <v>-5.0560700000000054</v>
      </c>
      <c r="C10" s="157">
        <v>80.547319999999999</v>
      </c>
      <c r="D10" s="157">
        <v>85.603390000000005</v>
      </c>
      <c r="E10" s="157">
        <v>116.5757</v>
      </c>
      <c r="F10" s="157">
        <v>88.037189999999995</v>
      </c>
      <c r="G10" s="157">
        <v>81.7</v>
      </c>
      <c r="H10" s="157">
        <v>84.4</v>
      </c>
      <c r="I10" s="122">
        <v>80.599999999999994</v>
      </c>
      <c r="J10" s="36">
        <v>82</v>
      </c>
      <c r="K10" s="37" t="s">
        <v>87</v>
      </c>
      <c r="P10" s="29"/>
    </row>
    <row r="11" spans="2:16" ht="18" customHeight="1" x14ac:dyDescent="0.25">
      <c r="B11" s="154">
        <v>7.6149899999999917</v>
      </c>
      <c r="C11" s="155">
        <v>83.565479999999994</v>
      </c>
      <c r="D11" s="155">
        <v>75.950490000000002</v>
      </c>
      <c r="E11" s="155">
        <v>69.63879</v>
      </c>
      <c r="F11" s="155">
        <v>68.195430000000002</v>
      </c>
      <c r="G11" s="155">
        <v>78.400000000000006</v>
      </c>
      <c r="H11" s="155">
        <v>82.7</v>
      </c>
      <c r="I11" s="121">
        <v>73</v>
      </c>
      <c r="J11" s="35">
        <v>76</v>
      </c>
      <c r="K11" s="17" t="s">
        <v>89</v>
      </c>
      <c r="P11" s="29"/>
    </row>
    <row r="12" spans="2:16" ht="18" customHeight="1" x14ac:dyDescent="0.25">
      <c r="B12" s="156">
        <v>19.545060000000007</v>
      </c>
      <c r="C12" s="157">
        <v>81.769400000000005</v>
      </c>
      <c r="D12" s="157">
        <v>62.224339999999998</v>
      </c>
      <c r="E12" s="157">
        <v>64.186390000000003</v>
      </c>
      <c r="F12" s="157">
        <v>69.161730000000006</v>
      </c>
      <c r="G12" s="157">
        <v>93.5</v>
      </c>
      <c r="H12" s="157">
        <v>111.7</v>
      </c>
      <c r="I12" s="122">
        <v>91.3</v>
      </c>
      <c r="J12" s="36">
        <v>83.6</v>
      </c>
      <c r="K12" s="37" t="s">
        <v>88</v>
      </c>
      <c r="P12" s="29"/>
    </row>
    <row r="13" spans="2:16" ht="18" customHeight="1" x14ac:dyDescent="0.25">
      <c r="B13" s="154">
        <v>8.6979900000000043</v>
      </c>
      <c r="C13" s="155">
        <v>56.899560000000001</v>
      </c>
      <c r="D13" s="155">
        <v>48.201569999999997</v>
      </c>
      <c r="E13" s="155">
        <v>35.052759999999999</v>
      </c>
      <c r="F13" s="155">
        <v>53.253929999999997</v>
      </c>
      <c r="G13" s="155">
        <v>70.5</v>
      </c>
      <c r="H13" s="155">
        <v>96.6</v>
      </c>
      <c r="I13" s="121">
        <v>83.8</v>
      </c>
      <c r="J13" s="35">
        <v>85.6</v>
      </c>
      <c r="K13" s="17" t="s">
        <v>91</v>
      </c>
      <c r="P13" s="29"/>
    </row>
    <row r="14" spans="2:16" ht="18" customHeight="1" x14ac:dyDescent="0.25">
      <c r="B14" s="156">
        <v>-4.4385599999999954</v>
      </c>
      <c r="C14" s="157">
        <v>78.495720000000006</v>
      </c>
      <c r="D14" s="157">
        <v>82.934280000000001</v>
      </c>
      <c r="E14" s="157">
        <v>95.915289999999999</v>
      </c>
      <c r="F14" s="157">
        <v>100.07510000000001</v>
      </c>
      <c r="G14" s="157">
        <v>79.3</v>
      </c>
      <c r="H14" s="157">
        <v>83.1</v>
      </c>
      <c r="I14" s="122">
        <v>75</v>
      </c>
      <c r="J14" s="36">
        <v>84.3</v>
      </c>
      <c r="K14" s="37" t="s">
        <v>90</v>
      </c>
      <c r="P14" s="29"/>
    </row>
    <row r="15" spans="2:16" ht="18" customHeight="1" x14ac:dyDescent="0.25">
      <c r="B15" s="154">
        <v>-27.91778</v>
      </c>
      <c r="C15" s="155">
        <v>57.880609999999997</v>
      </c>
      <c r="D15" s="155">
        <v>85.798389999999998</v>
      </c>
      <c r="E15" s="155">
        <v>62.895809999999997</v>
      </c>
      <c r="F15" s="155">
        <v>102.6669</v>
      </c>
      <c r="G15" s="155">
        <v>113.9</v>
      </c>
      <c r="H15" s="155">
        <v>112.6</v>
      </c>
      <c r="I15" s="121">
        <v>77.400000000000006</v>
      </c>
      <c r="J15" s="35">
        <v>109.8</v>
      </c>
      <c r="K15" s="17" t="s">
        <v>92</v>
      </c>
      <c r="P15" s="29"/>
    </row>
    <row r="16" spans="2:16" ht="18" customHeight="1" x14ac:dyDescent="0.25">
      <c r="B16" s="156">
        <v>-8.4807299999999941</v>
      </c>
      <c r="C16" s="157">
        <v>73.305199999999999</v>
      </c>
      <c r="D16" s="157">
        <v>81.785929999999993</v>
      </c>
      <c r="E16" s="157">
        <v>105.3382</v>
      </c>
      <c r="F16" s="157">
        <v>93.803899999999999</v>
      </c>
      <c r="G16" s="157">
        <v>77.2</v>
      </c>
      <c r="H16" s="157">
        <v>100.1</v>
      </c>
      <c r="I16" s="122">
        <v>82.1</v>
      </c>
      <c r="J16" s="36">
        <v>73.900000000000006</v>
      </c>
      <c r="K16" s="37" t="s">
        <v>93</v>
      </c>
      <c r="P16" s="29"/>
    </row>
    <row r="17" spans="2:16" ht="18" customHeight="1" x14ac:dyDescent="0.25">
      <c r="B17" s="154">
        <v>4.6205700000000007</v>
      </c>
      <c r="C17" s="155">
        <v>58.162460000000003</v>
      </c>
      <c r="D17" s="155">
        <v>53.541890000000002</v>
      </c>
      <c r="E17" s="155">
        <v>57.183950000000003</v>
      </c>
      <c r="F17" s="155">
        <v>114.41630000000001</v>
      </c>
      <c r="G17" s="155">
        <v>79.5</v>
      </c>
      <c r="H17" s="155">
        <v>74.3</v>
      </c>
      <c r="I17" s="121">
        <v>67.900000000000006</v>
      </c>
      <c r="J17" s="35">
        <v>106.1</v>
      </c>
      <c r="K17" s="17" t="s">
        <v>94</v>
      </c>
      <c r="P17" s="29"/>
    </row>
    <row r="18" spans="2:16" ht="18" customHeight="1" x14ac:dyDescent="0.25">
      <c r="B18" s="156">
        <v>-9.8788100000000014</v>
      </c>
      <c r="C18" s="157">
        <v>85.206050000000005</v>
      </c>
      <c r="D18" s="157">
        <v>95.084860000000006</v>
      </c>
      <c r="E18" s="157">
        <v>98.722570000000005</v>
      </c>
      <c r="F18" s="157">
        <v>70.866560000000007</v>
      </c>
      <c r="G18" s="157">
        <v>68</v>
      </c>
      <c r="H18" s="157">
        <v>101.8</v>
      </c>
      <c r="I18" s="122">
        <v>86.3</v>
      </c>
      <c r="J18" s="36">
        <v>67.5</v>
      </c>
      <c r="K18" s="37" t="s">
        <v>95</v>
      </c>
      <c r="P18" s="29"/>
    </row>
    <row r="19" spans="2:16" ht="18" customHeight="1" x14ac:dyDescent="0.25">
      <c r="B19" s="154">
        <v>3.9222800000000007</v>
      </c>
      <c r="C19" s="155">
        <v>72.902789999999996</v>
      </c>
      <c r="D19" s="155">
        <v>68.980509999999995</v>
      </c>
      <c r="E19" s="155">
        <v>64.550550000000001</v>
      </c>
      <c r="F19" s="155">
        <v>66.857460000000003</v>
      </c>
      <c r="G19" s="155">
        <v>74</v>
      </c>
      <c r="H19" s="155">
        <v>77.099999999999994</v>
      </c>
      <c r="I19" s="121">
        <v>63.7</v>
      </c>
      <c r="J19" s="35">
        <v>65.599999999999994</v>
      </c>
      <c r="K19" s="17" t="s">
        <v>96</v>
      </c>
      <c r="P19" s="29"/>
    </row>
    <row r="20" spans="2:16" ht="18" customHeight="1" x14ac:dyDescent="0.25">
      <c r="B20" s="156">
        <v>0</v>
      </c>
      <c r="C20" s="157">
        <v>0</v>
      </c>
      <c r="D20" s="157">
        <v>0</v>
      </c>
      <c r="E20" s="157">
        <v>79.372720000000001</v>
      </c>
      <c r="F20" s="157">
        <v>61.717230000000001</v>
      </c>
      <c r="G20" s="157">
        <v>96.2</v>
      </c>
      <c r="H20" s="157">
        <v>103.7</v>
      </c>
      <c r="I20" s="122">
        <v>83.4</v>
      </c>
      <c r="J20" s="36">
        <v>44.1</v>
      </c>
      <c r="K20" s="37" t="s">
        <v>171</v>
      </c>
      <c r="P20" s="29"/>
    </row>
    <row r="21" spans="2:16" ht="18" customHeight="1" x14ac:dyDescent="0.25">
      <c r="B21" s="154">
        <v>-1.0867900000000077</v>
      </c>
      <c r="C21" s="155">
        <v>67.740589999999997</v>
      </c>
      <c r="D21" s="155">
        <v>68.827380000000005</v>
      </c>
      <c r="E21" s="155">
        <v>56.441670000000002</v>
      </c>
      <c r="F21" s="155">
        <v>77.282610000000005</v>
      </c>
      <c r="G21" s="155">
        <v>93.3</v>
      </c>
      <c r="H21" s="155">
        <v>66.8</v>
      </c>
      <c r="I21" s="121">
        <v>66.599999999999994</v>
      </c>
      <c r="J21" s="35">
        <v>84.6</v>
      </c>
      <c r="K21" s="17" t="s">
        <v>98</v>
      </c>
      <c r="P21" s="29"/>
    </row>
    <row r="22" spans="2:16" ht="18" customHeight="1" x14ac:dyDescent="0.25">
      <c r="B22" s="156">
        <v>7.6761899999999983</v>
      </c>
      <c r="C22" s="157">
        <v>64.551079999999999</v>
      </c>
      <c r="D22" s="157">
        <v>56.874890000000001</v>
      </c>
      <c r="E22" s="157">
        <v>59.388289999999998</v>
      </c>
      <c r="F22" s="157">
        <v>48.845280000000002</v>
      </c>
      <c r="G22" s="157">
        <v>68.599999999999994</v>
      </c>
      <c r="H22" s="157">
        <v>81.599999999999994</v>
      </c>
      <c r="I22" s="122">
        <v>82.1</v>
      </c>
      <c r="J22" s="36">
        <v>79.599999999999994</v>
      </c>
      <c r="K22" s="37" t="s">
        <v>99</v>
      </c>
      <c r="P22" s="29"/>
    </row>
    <row r="23" spans="2:16" ht="18" customHeight="1" x14ac:dyDescent="0.25">
      <c r="B23" s="154">
        <v>-0.70305999999999358</v>
      </c>
      <c r="C23" s="155">
        <v>78.01952</v>
      </c>
      <c r="D23" s="155">
        <v>78.722579999999994</v>
      </c>
      <c r="E23" s="155">
        <v>81.760739999999998</v>
      </c>
      <c r="F23" s="155">
        <v>140.4659</v>
      </c>
      <c r="G23" s="155">
        <v>91.5</v>
      </c>
      <c r="H23" s="155">
        <v>86.7</v>
      </c>
      <c r="I23" s="121">
        <v>78.3</v>
      </c>
      <c r="J23" s="35">
        <v>78</v>
      </c>
      <c r="K23" s="17" t="s">
        <v>100</v>
      </c>
      <c r="P23" s="29"/>
    </row>
    <row r="24" spans="2:16" ht="18" customHeight="1" x14ac:dyDescent="0.25">
      <c r="B24" s="156">
        <v>3.1384400000000028</v>
      </c>
      <c r="C24" s="157">
        <v>78.374470000000002</v>
      </c>
      <c r="D24" s="157">
        <v>75.23603</v>
      </c>
      <c r="E24" s="157">
        <v>139.35079999999999</v>
      </c>
      <c r="F24" s="157">
        <v>107.3228</v>
      </c>
      <c r="G24" s="157">
        <v>99.3</v>
      </c>
      <c r="H24" s="157">
        <v>91.3</v>
      </c>
      <c r="I24" s="122">
        <v>115.2</v>
      </c>
      <c r="J24" s="36">
        <v>127.7</v>
      </c>
      <c r="K24" s="37" t="s">
        <v>101</v>
      </c>
      <c r="P24" s="29"/>
    </row>
    <row r="25" spans="2:16" ht="18" customHeight="1" x14ac:dyDescent="0.25">
      <c r="B25" s="154">
        <v>-1.292349999999999</v>
      </c>
      <c r="C25" s="155">
        <v>81.524079999999998</v>
      </c>
      <c r="D25" s="155">
        <v>82.816429999999997</v>
      </c>
      <c r="E25" s="155">
        <v>77.620350000000002</v>
      </c>
      <c r="F25" s="155">
        <v>78.438029999999998</v>
      </c>
      <c r="G25" s="155">
        <v>76.400000000000006</v>
      </c>
      <c r="H25" s="155">
        <v>86.2</v>
      </c>
      <c r="I25" s="121">
        <v>91.8</v>
      </c>
      <c r="J25" s="35">
        <v>86.9</v>
      </c>
      <c r="K25" s="17" t="s">
        <v>102</v>
      </c>
      <c r="P25" s="29"/>
    </row>
    <row r="26" spans="2:16" ht="18" customHeight="1" x14ac:dyDescent="0.25">
      <c r="B26" s="156">
        <v>6.2976000000000028</v>
      </c>
      <c r="C26" s="157">
        <v>68.70232</v>
      </c>
      <c r="D26" s="157">
        <v>62.404719999999998</v>
      </c>
      <c r="E26" s="157">
        <v>69.170580000000001</v>
      </c>
      <c r="F26" s="157">
        <v>60.763260000000002</v>
      </c>
      <c r="G26" s="157">
        <v>75.599999999999994</v>
      </c>
      <c r="H26" s="157">
        <v>58.4</v>
      </c>
      <c r="I26" s="122">
        <v>68.599999999999994</v>
      </c>
      <c r="J26" s="36">
        <v>69.7</v>
      </c>
      <c r="K26" s="37" t="s">
        <v>103</v>
      </c>
      <c r="P26" s="29"/>
    </row>
    <row r="27" spans="2:16" ht="18" customHeight="1" x14ac:dyDescent="0.25">
      <c r="B27" s="154">
        <v>-50.417650000000009</v>
      </c>
      <c r="C27" s="155">
        <v>17.94716</v>
      </c>
      <c r="D27" s="155">
        <v>68.364810000000006</v>
      </c>
      <c r="E27" s="155">
        <v>-4.7591320000000001</v>
      </c>
      <c r="F27" s="155">
        <v>59.185969999999998</v>
      </c>
      <c r="G27" s="155">
        <v>63.6</v>
      </c>
      <c r="H27" s="155">
        <v>-1093.4000000000001</v>
      </c>
      <c r="I27" s="121">
        <v>284.60000000000002</v>
      </c>
      <c r="J27" s="35">
        <v>19.3</v>
      </c>
      <c r="K27" s="17" t="s">
        <v>111</v>
      </c>
      <c r="P27" s="29"/>
    </row>
    <row r="28" spans="2:16" ht="18" customHeight="1" x14ac:dyDescent="0.25">
      <c r="B28" s="156">
        <v>-7.4399799999999985</v>
      </c>
      <c r="C28" s="157">
        <v>51.601950000000002</v>
      </c>
      <c r="D28" s="157">
        <v>59.041930000000001</v>
      </c>
      <c r="E28" s="157">
        <v>57.210160000000002</v>
      </c>
      <c r="F28" s="157">
        <v>75.426990000000004</v>
      </c>
      <c r="G28" s="157">
        <v>74.8</v>
      </c>
      <c r="H28" s="157">
        <v>86.5</v>
      </c>
      <c r="I28" s="122">
        <v>92.4</v>
      </c>
      <c r="J28" s="36">
        <v>69.3</v>
      </c>
      <c r="K28" s="37" t="s">
        <v>104</v>
      </c>
      <c r="P28" s="29"/>
    </row>
    <row r="29" spans="2:16" ht="18" customHeight="1" x14ac:dyDescent="0.25">
      <c r="B29" s="154">
        <v>-4.3129500000000007</v>
      </c>
      <c r="C29" s="155">
        <v>68.199579999999997</v>
      </c>
      <c r="D29" s="155">
        <v>72.512529999999998</v>
      </c>
      <c r="E29" s="155">
        <v>76.136560000000003</v>
      </c>
      <c r="F29" s="155">
        <v>65.900509999999997</v>
      </c>
      <c r="G29" s="155">
        <v>70.400000000000006</v>
      </c>
      <c r="H29" s="155">
        <v>74</v>
      </c>
      <c r="I29" s="121">
        <v>75.400000000000006</v>
      </c>
      <c r="J29" s="35">
        <v>71.900000000000006</v>
      </c>
      <c r="K29" s="17" t="s">
        <v>105</v>
      </c>
      <c r="P29" s="29"/>
    </row>
    <row r="30" spans="2:16" ht="18" customHeight="1" x14ac:dyDescent="0.25">
      <c r="B30" s="156">
        <v>-120.14052000000001</v>
      </c>
      <c r="C30" s="157">
        <v>60.907580000000003</v>
      </c>
      <c r="D30" s="157">
        <v>181.04810000000001</v>
      </c>
      <c r="E30" s="157">
        <v>423.7611</v>
      </c>
      <c r="F30" s="157">
        <v>93.819329999999994</v>
      </c>
      <c r="G30" s="157">
        <v>-36.700000000000003</v>
      </c>
      <c r="H30" s="157">
        <v>-1191.4000000000001</v>
      </c>
      <c r="I30" s="122">
        <v>45.6</v>
      </c>
      <c r="J30" s="36">
        <v>12</v>
      </c>
      <c r="K30" s="37" t="s">
        <v>211</v>
      </c>
      <c r="P30" s="29"/>
    </row>
    <row r="31" spans="2:16" ht="18" customHeight="1" x14ac:dyDescent="0.25">
      <c r="B31" s="154">
        <v>3.306759999999997</v>
      </c>
      <c r="C31" s="155">
        <v>74.078109999999995</v>
      </c>
      <c r="D31" s="155">
        <v>70.771349999999998</v>
      </c>
      <c r="E31" s="155">
        <v>69.183189999999996</v>
      </c>
      <c r="F31" s="155">
        <v>76.615700000000004</v>
      </c>
      <c r="G31" s="155">
        <v>71.900000000000006</v>
      </c>
      <c r="H31" s="155">
        <v>72.5</v>
      </c>
      <c r="I31" s="121">
        <v>68</v>
      </c>
      <c r="J31" s="35">
        <v>51.1</v>
      </c>
      <c r="K31" s="17" t="s">
        <v>106</v>
      </c>
      <c r="P31" s="29"/>
    </row>
    <row r="32" spans="2:16" ht="18" customHeight="1" x14ac:dyDescent="0.25">
      <c r="B32" s="156">
        <v>-15.856610000000003</v>
      </c>
      <c r="C32" s="157">
        <v>76.561419999999998</v>
      </c>
      <c r="D32" s="157">
        <v>92.418030000000002</v>
      </c>
      <c r="E32" s="157">
        <v>81.005290000000002</v>
      </c>
      <c r="F32" s="157">
        <v>72.583100000000002</v>
      </c>
      <c r="G32" s="157">
        <v>84.7</v>
      </c>
      <c r="H32" s="157">
        <v>72.400000000000006</v>
      </c>
      <c r="I32" s="122">
        <v>67.8</v>
      </c>
      <c r="J32" s="36">
        <v>72.900000000000006</v>
      </c>
      <c r="K32" s="37" t="s">
        <v>107</v>
      </c>
      <c r="P32" s="29"/>
    </row>
    <row r="33" spans="2:20" ht="18" customHeight="1" x14ac:dyDescent="0.25">
      <c r="B33" s="154">
        <v>17.805729999999997</v>
      </c>
      <c r="C33" s="155">
        <v>86.190669999999997</v>
      </c>
      <c r="D33" s="155">
        <v>68.38494</v>
      </c>
      <c r="E33" s="155">
        <v>70.102289999999996</v>
      </c>
      <c r="F33" s="155">
        <v>60.353990000000003</v>
      </c>
      <c r="G33" s="155">
        <v>85.7</v>
      </c>
      <c r="H33" s="155">
        <v>89.9</v>
      </c>
      <c r="I33" s="121">
        <v>47.8</v>
      </c>
      <c r="J33" s="35">
        <v>64.7</v>
      </c>
      <c r="K33" s="17" t="s">
        <v>108</v>
      </c>
      <c r="P33" s="29"/>
    </row>
    <row r="34" spans="2:20" ht="18" customHeight="1" x14ac:dyDescent="0.25">
      <c r="B34" s="156">
        <v>6.6393999999999984</v>
      </c>
      <c r="C34" s="157">
        <v>23.251639999999998</v>
      </c>
      <c r="D34" s="157">
        <v>16.61224</v>
      </c>
      <c r="E34" s="157">
        <v>24.907530000000001</v>
      </c>
      <c r="F34" s="157">
        <v>26.574349999999999</v>
      </c>
      <c r="G34" s="157">
        <v>16.600000000000001</v>
      </c>
      <c r="H34" s="157">
        <v>-429</v>
      </c>
      <c r="I34" s="122">
        <v>0</v>
      </c>
      <c r="J34" s="36">
        <v>0</v>
      </c>
      <c r="K34" s="37" t="s">
        <v>109</v>
      </c>
      <c r="P34" s="29"/>
    </row>
    <row r="35" spans="2:20" ht="18" customHeight="1" x14ac:dyDescent="0.25">
      <c r="B35" s="154">
        <v>47.660040000000009</v>
      </c>
      <c r="C35" s="155">
        <v>121.1123</v>
      </c>
      <c r="D35" s="155">
        <v>73.452259999999995</v>
      </c>
      <c r="E35" s="155">
        <v>76.572149999999993</v>
      </c>
      <c r="F35" s="155">
        <v>56.724879999999999</v>
      </c>
      <c r="G35" s="155">
        <v>71.900000000000006</v>
      </c>
      <c r="H35" s="155">
        <v>65.2</v>
      </c>
      <c r="I35" s="121">
        <v>34.9</v>
      </c>
      <c r="J35" s="35">
        <v>0</v>
      </c>
      <c r="K35" s="17" t="s">
        <v>64</v>
      </c>
      <c r="P35" s="29"/>
    </row>
    <row r="36" spans="2:20" ht="18" customHeight="1" x14ac:dyDescent="0.25">
      <c r="B36" s="156">
        <v>1.9209670000000001</v>
      </c>
      <c r="C36" s="157">
        <v>4.5768420000000001</v>
      </c>
      <c r="D36" s="157">
        <v>2.655875</v>
      </c>
      <c r="E36" s="157">
        <v>35.751550000000002</v>
      </c>
      <c r="F36" s="157">
        <v>0.16513459999999999</v>
      </c>
      <c r="G36" s="157">
        <v>0</v>
      </c>
      <c r="H36" s="157">
        <v>0</v>
      </c>
      <c r="I36" s="122">
        <v>0</v>
      </c>
      <c r="J36" s="36">
        <v>0</v>
      </c>
      <c r="K36" s="37" t="s">
        <v>110</v>
      </c>
      <c r="P36" s="29"/>
    </row>
    <row r="37" spans="2:20" s="167" customFormat="1" ht="18" customHeight="1" x14ac:dyDescent="0.25">
      <c r="B37" s="154">
        <v>-39.571673500000003</v>
      </c>
      <c r="C37" s="155">
        <v>0.42363650000000003</v>
      </c>
      <c r="D37" s="155">
        <v>39.995310000000003</v>
      </c>
      <c r="E37" s="155">
        <v>0</v>
      </c>
      <c r="F37" s="155">
        <v>0</v>
      </c>
      <c r="G37" s="155">
        <v>0</v>
      </c>
      <c r="H37" s="155">
        <v>0</v>
      </c>
      <c r="I37" s="121">
        <v>34.9</v>
      </c>
      <c r="J37" s="35">
        <v>0</v>
      </c>
      <c r="K37" s="17" t="s">
        <v>164</v>
      </c>
      <c r="P37" s="29"/>
    </row>
    <row r="38" spans="2:20" ht="18" customHeight="1" x14ac:dyDescent="0.25">
      <c r="B38" s="156">
        <v>-1.9307410471742941</v>
      </c>
      <c r="C38" s="157">
        <v>77.9042589528257</v>
      </c>
      <c r="D38" s="157">
        <v>79.834999999999994</v>
      </c>
      <c r="E38" s="157">
        <v>81.836600000000004</v>
      </c>
      <c r="F38" s="157">
        <v>80.758499999999998</v>
      </c>
      <c r="G38" s="157">
        <v>81.8</v>
      </c>
      <c r="H38" s="157">
        <v>89</v>
      </c>
      <c r="I38" s="122">
        <v>80.900000000000006</v>
      </c>
      <c r="J38" s="36">
        <v>80</v>
      </c>
      <c r="K38" s="37" t="s">
        <v>69</v>
      </c>
      <c r="P38" s="29"/>
    </row>
    <row r="39" spans="2:20" ht="18" customHeight="1" thickBot="1" x14ac:dyDescent="0.3">
      <c r="B39" s="154">
        <v>-0.83004426580981772</v>
      </c>
      <c r="C39" s="155">
        <v>79.72341993353578</v>
      </c>
      <c r="D39" s="155">
        <v>80.553464199345598</v>
      </c>
      <c r="E39" s="155">
        <v>83.172499999999999</v>
      </c>
      <c r="F39" s="155">
        <v>82.338399999999993</v>
      </c>
      <c r="G39" s="155">
        <v>83.6</v>
      </c>
      <c r="H39" s="155">
        <v>88.8</v>
      </c>
      <c r="I39" s="121" t="s">
        <v>122</v>
      </c>
      <c r="J39" s="35">
        <v>89.2</v>
      </c>
      <c r="K39" s="17" t="s">
        <v>70</v>
      </c>
      <c r="L39" s="173"/>
      <c r="M39" s="169"/>
    </row>
    <row r="40" spans="2:20" ht="18" customHeight="1" x14ac:dyDescent="0.25">
      <c r="B40" s="257" t="s">
        <v>172</v>
      </c>
      <c r="C40" s="257"/>
      <c r="D40" s="257"/>
      <c r="E40" s="257"/>
      <c r="F40" s="257"/>
      <c r="G40" s="257"/>
      <c r="H40" s="257"/>
      <c r="I40" s="257"/>
      <c r="J40" s="257"/>
      <c r="K40" s="257"/>
      <c r="L40" s="172"/>
      <c r="M40" s="172"/>
      <c r="N40" s="171"/>
      <c r="O40" s="171"/>
      <c r="P40" s="171"/>
      <c r="Q40" s="171"/>
      <c r="R40" s="171"/>
      <c r="S40" s="171"/>
      <c r="T40" s="171"/>
    </row>
    <row r="41" spans="2:20" x14ac:dyDescent="0.25">
      <c r="C41" s="117"/>
      <c r="D41" s="117"/>
      <c r="E41" s="117"/>
      <c r="F41" s="117"/>
      <c r="G41" s="117"/>
      <c r="H41" s="117"/>
      <c r="I41" s="117"/>
      <c r="J41" s="117"/>
      <c r="K41" s="117"/>
    </row>
    <row r="42" spans="2:20" ht="21.75" customHeight="1" x14ac:dyDescent="0.25">
      <c r="C42" s="236">
        <v>1398</v>
      </c>
      <c r="D42" s="236">
        <v>1399</v>
      </c>
      <c r="E42" s="236">
        <v>1400</v>
      </c>
      <c r="F42" s="236">
        <v>1401</v>
      </c>
      <c r="G42" s="236">
        <v>1402</v>
      </c>
      <c r="H42" s="85"/>
      <c r="J42" s="85"/>
    </row>
    <row r="43" spans="2:20" x14ac:dyDescent="0.25">
      <c r="C43" s="237">
        <v>83.6</v>
      </c>
      <c r="D43" s="237">
        <v>82.338399999999993</v>
      </c>
      <c r="E43" s="237">
        <v>83.172499999999999</v>
      </c>
      <c r="F43" s="237">
        <v>80.553464199345598</v>
      </c>
      <c r="G43" s="237">
        <v>79.72341993353578</v>
      </c>
      <c r="H43" s="61"/>
      <c r="I43" s="28"/>
      <c r="J43" s="61"/>
    </row>
    <row r="44" spans="2:20" x14ac:dyDescent="0.25">
      <c r="C44" s="214"/>
      <c r="D44" s="214"/>
      <c r="E44" s="214"/>
      <c r="F44" s="214"/>
      <c r="G44" s="214"/>
    </row>
    <row r="47" spans="2:20" x14ac:dyDescent="0.25">
      <c r="G47" s="28"/>
    </row>
    <row r="48" spans="2:20" x14ac:dyDescent="0.25">
      <c r="G48" s="28"/>
    </row>
    <row r="49" spans="7:7" x14ac:dyDescent="0.25">
      <c r="G49" s="28"/>
    </row>
    <row r="50" spans="7:7" x14ac:dyDescent="0.25">
      <c r="G50" s="28"/>
    </row>
    <row r="51" spans="7:7" x14ac:dyDescent="0.25">
      <c r="G51" s="28"/>
    </row>
    <row r="52" spans="7:7" x14ac:dyDescent="0.25">
      <c r="G52" s="28"/>
    </row>
    <row r="53" spans="7:7" x14ac:dyDescent="0.25">
      <c r="G53" s="28"/>
    </row>
    <row r="54" spans="7:7" x14ac:dyDescent="0.25">
      <c r="G54" s="28"/>
    </row>
    <row r="55" spans="7:7" x14ac:dyDescent="0.25">
      <c r="G55" s="28"/>
    </row>
    <row r="56" spans="7:7" x14ac:dyDescent="0.25">
      <c r="G56" s="28"/>
    </row>
    <row r="57" spans="7:7" x14ac:dyDescent="0.25">
      <c r="G57" s="28"/>
    </row>
    <row r="58" spans="7:7" x14ac:dyDescent="0.25">
      <c r="G58" s="28"/>
    </row>
    <row r="59" spans="7:7" x14ac:dyDescent="0.25">
      <c r="G59" s="28"/>
    </row>
    <row r="60" spans="7:7" x14ac:dyDescent="0.25">
      <c r="G60" s="28"/>
    </row>
    <row r="61" spans="7:7" x14ac:dyDescent="0.25">
      <c r="G61" s="28"/>
    </row>
    <row r="62" spans="7:7" x14ac:dyDescent="0.25">
      <c r="G62" s="28"/>
    </row>
    <row r="63" spans="7:7" x14ac:dyDescent="0.25">
      <c r="G63" s="28"/>
    </row>
    <row r="64" spans="7:7" x14ac:dyDescent="0.25">
      <c r="G64" s="28"/>
    </row>
    <row r="65" spans="7:10" x14ac:dyDescent="0.25">
      <c r="G65" s="28"/>
    </row>
    <row r="66" spans="7:10" x14ac:dyDescent="0.25">
      <c r="G66" s="28"/>
    </row>
    <row r="67" spans="7:10" x14ac:dyDescent="0.25">
      <c r="G67" s="28"/>
    </row>
    <row r="68" spans="7:10" x14ac:dyDescent="0.25">
      <c r="G68" s="28"/>
    </row>
    <row r="69" spans="7:10" x14ac:dyDescent="0.25">
      <c r="G69" s="28"/>
    </row>
    <row r="70" spans="7:10" x14ac:dyDescent="0.25">
      <c r="G70" s="28"/>
    </row>
    <row r="71" spans="7:10" x14ac:dyDescent="0.25">
      <c r="G71" s="28"/>
    </row>
    <row r="72" spans="7:10" x14ac:dyDescent="0.25">
      <c r="G72" s="28"/>
    </row>
    <row r="73" spans="7:10" x14ac:dyDescent="0.25">
      <c r="G73" s="28"/>
    </row>
    <row r="74" spans="7:10" x14ac:dyDescent="0.25">
      <c r="G74" s="28"/>
      <c r="J74" s="28"/>
    </row>
    <row r="75" spans="7:10" x14ac:dyDescent="0.25">
      <c r="G75" s="28"/>
    </row>
    <row r="76" spans="7:10" x14ac:dyDescent="0.25">
      <c r="G76" s="28"/>
    </row>
  </sheetData>
  <mergeCells count="12">
    <mergeCell ref="B40:K40"/>
    <mergeCell ref="B2:K2"/>
    <mergeCell ref="B3:K3"/>
    <mergeCell ref="G4:G5"/>
    <mergeCell ref="H4:H5"/>
    <mergeCell ref="I4:I5"/>
    <mergeCell ref="J4:J5"/>
    <mergeCell ref="K4:K5"/>
    <mergeCell ref="F4:F5"/>
    <mergeCell ref="B4:C4"/>
    <mergeCell ref="E4:E5"/>
    <mergeCell ref="D4:D5"/>
  </mergeCells>
  <printOptions horizontalCentered="1" verticalCentered="1"/>
  <pageMargins left="0.196850393700787" right="0.196850393700787" top="0.196850393700787" bottom="1.1968503937007899" header="0.196850393700787" footer="0.196850393700787"/>
  <pageSetup paperSize="9" scale="8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104"/>
  <sheetViews>
    <sheetView showGridLines="0" workbookViewId="0">
      <selection activeCell="I3" sqref="I3:I4"/>
    </sheetView>
  </sheetViews>
  <sheetFormatPr defaultColWidth="9.140625" defaultRowHeight="15" x14ac:dyDescent="0.25"/>
  <cols>
    <col min="1" max="1" width="3.5703125" style="63" customWidth="1"/>
    <col min="2" max="2" width="11.85546875" style="63" customWidth="1"/>
    <col min="3" max="3" width="11.7109375" style="63" customWidth="1"/>
    <col min="4" max="4" width="13.42578125" style="63" customWidth="1"/>
    <col min="5" max="5" width="13.42578125" style="190" customWidth="1"/>
    <col min="6" max="6" width="13.42578125" style="145" customWidth="1"/>
    <col min="7" max="7" width="13.42578125" style="70" customWidth="1"/>
    <col min="8" max="8" width="13.42578125" style="63" customWidth="1"/>
    <col min="9" max="9" width="22.42578125" style="63" customWidth="1"/>
    <col min="10" max="10" width="16.28515625" style="63" customWidth="1"/>
    <col min="11" max="16384" width="9.140625" style="63"/>
  </cols>
  <sheetData>
    <row r="1" spans="2:9" ht="24" customHeight="1" x14ac:dyDescent="0.25">
      <c r="B1" s="240" t="s">
        <v>138</v>
      </c>
      <c r="C1" s="240"/>
      <c r="D1" s="240"/>
      <c r="E1" s="240"/>
      <c r="F1" s="240"/>
      <c r="G1" s="240"/>
      <c r="H1" s="240"/>
      <c r="I1" s="240"/>
    </row>
    <row r="2" spans="2:9" ht="24" customHeight="1" thickBot="1" x14ac:dyDescent="0.3">
      <c r="B2" s="241" t="s">
        <v>139</v>
      </c>
      <c r="C2" s="241"/>
      <c r="D2" s="241"/>
      <c r="E2" s="241"/>
      <c r="F2" s="241"/>
      <c r="G2" s="241"/>
      <c r="H2" s="241"/>
      <c r="I2" s="241"/>
    </row>
    <row r="3" spans="2:9" ht="30.75" customHeight="1" x14ac:dyDescent="0.25">
      <c r="B3" s="248">
        <v>1402</v>
      </c>
      <c r="C3" s="249"/>
      <c r="D3" s="249"/>
      <c r="E3" s="253">
        <v>1401</v>
      </c>
      <c r="F3" s="253">
        <v>1400</v>
      </c>
      <c r="G3" s="253">
        <v>1399</v>
      </c>
      <c r="H3" s="249">
        <v>1398</v>
      </c>
      <c r="I3" s="246" t="s">
        <v>4</v>
      </c>
    </row>
    <row r="4" spans="2:9" ht="58.5" customHeight="1" thickBot="1" x14ac:dyDescent="0.3">
      <c r="B4" s="31" t="s">
        <v>83</v>
      </c>
      <c r="C4" s="32" t="s">
        <v>116</v>
      </c>
      <c r="D4" s="64" t="s">
        <v>76</v>
      </c>
      <c r="E4" s="254"/>
      <c r="F4" s="254"/>
      <c r="G4" s="254"/>
      <c r="H4" s="250"/>
      <c r="I4" s="247"/>
    </row>
    <row r="5" spans="2:9" ht="18" customHeight="1" x14ac:dyDescent="0.25">
      <c r="B5" s="41">
        <v>40.357572859811356</v>
      </c>
      <c r="C5" s="86">
        <v>3.3088861047164291</v>
      </c>
      <c r="D5" s="65">
        <v>30129892</v>
      </c>
      <c r="E5" s="65">
        <v>29164860</v>
      </c>
      <c r="F5" s="65">
        <v>28213807</v>
      </c>
      <c r="G5" s="65">
        <v>28072880</v>
      </c>
      <c r="H5" s="65">
        <v>27571552</v>
      </c>
      <c r="I5" s="19" t="s">
        <v>84</v>
      </c>
    </row>
    <row r="6" spans="2:9" ht="18" customHeight="1" x14ac:dyDescent="0.25">
      <c r="B6" s="56">
        <v>40.357572859811356</v>
      </c>
      <c r="C6" s="87">
        <v>3.3088861047164291</v>
      </c>
      <c r="D6" s="66">
        <v>30129892</v>
      </c>
      <c r="E6" s="66">
        <v>29164860</v>
      </c>
      <c r="F6" s="66">
        <v>28213807</v>
      </c>
      <c r="G6" s="66">
        <v>28072880</v>
      </c>
      <c r="H6" s="66">
        <v>27571552</v>
      </c>
      <c r="I6" s="115" t="s">
        <v>68</v>
      </c>
    </row>
    <row r="7" spans="2:9" ht="18" customHeight="1" x14ac:dyDescent="0.25">
      <c r="B7" s="57">
        <v>12.061409524560638</v>
      </c>
      <c r="C7" s="88">
        <v>11.324524934047036</v>
      </c>
      <c r="D7" s="67">
        <v>9004728</v>
      </c>
      <c r="E7" s="67">
        <v>8088719</v>
      </c>
      <c r="F7" s="67">
        <v>7092163</v>
      </c>
      <c r="G7" s="67">
        <v>6568884</v>
      </c>
      <c r="H7" s="67">
        <v>6285570</v>
      </c>
      <c r="I7" s="37" t="s">
        <v>86</v>
      </c>
    </row>
    <row r="8" spans="2:9" ht="18" customHeight="1" x14ac:dyDescent="0.25">
      <c r="B8" s="56">
        <v>4.0999636954671193</v>
      </c>
      <c r="C8" s="87">
        <v>5.0107963796620494</v>
      </c>
      <c r="D8" s="66">
        <v>3060924</v>
      </c>
      <c r="E8" s="66">
        <v>2914866</v>
      </c>
      <c r="F8" s="66">
        <v>2823879</v>
      </c>
      <c r="G8" s="66">
        <v>2559353</v>
      </c>
      <c r="H8" s="66">
        <v>2712367</v>
      </c>
      <c r="I8" s="17" t="s">
        <v>85</v>
      </c>
    </row>
    <row r="9" spans="2:9" ht="18" customHeight="1" x14ac:dyDescent="0.25">
      <c r="B9" s="57">
        <v>9.7686478104551924</v>
      </c>
      <c r="C9" s="88">
        <v>6.384440854703298</v>
      </c>
      <c r="D9" s="67">
        <v>7293013</v>
      </c>
      <c r="E9" s="67">
        <v>6855338</v>
      </c>
      <c r="F9" s="67">
        <v>6225498</v>
      </c>
      <c r="G9" s="67">
        <v>5991656</v>
      </c>
      <c r="H9" s="67">
        <v>5117850</v>
      </c>
      <c r="I9" s="37" t="s">
        <v>87</v>
      </c>
    </row>
    <row r="10" spans="2:9" ht="18" customHeight="1" x14ac:dyDescent="0.25">
      <c r="B10" s="56">
        <v>4.7920201929498054</v>
      </c>
      <c r="C10" s="87">
        <v>12.373298740133244</v>
      </c>
      <c r="D10" s="66">
        <v>3577595</v>
      </c>
      <c r="E10" s="66">
        <v>3183670</v>
      </c>
      <c r="F10" s="66">
        <v>2765150</v>
      </c>
      <c r="G10" s="66">
        <v>2646675</v>
      </c>
      <c r="H10" s="66">
        <v>2776044</v>
      </c>
      <c r="I10" s="17" t="s">
        <v>89</v>
      </c>
    </row>
    <row r="11" spans="2:9" ht="18" customHeight="1" x14ac:dyDescent="0.25">
      <c r="B11" s="57">
        <v>1.8485468757099099</v>
      </c>
      <c r="C11" s="88">
        <v>20.615876195495332</v>
      </c>
      <c r="D11" s="67">
        <v>1380076</v>
      </c>
      <c r="E11" s="67">
        <v>1144191</v>
      </c>
      <c r="F11" s="67">
        <v>980477</v>
      </c>
      <c r="G11" s="67">
        <v>885954</v>
      </c>
      <c r="H11" s="67">
        <v>1151074</v>
      </c>
      <c r="I11" s="37" t="s">
        <v>88</v>
      </c>
    </row>
    <row r="12" spans="2:9" ht="18" customHeight="1" x14ac:dyDescent="0.25">
      <c r="B12" s="56">
        <v>0.66550050320568599</v>
      </c>
      <c r="C12" s="87">
        <v>-12.533294368872561</v>
      </c>
      <c r="D12" s="66">
        <v>496845</v>
      </c>
      <c r="E12" s="66">
        <v>568039</v>
      </c>
      <c r="F12" s="66">
        <v>484876</v>
      </c>
      <c r="G12" s="66">
        <v>522311</v>
      </c>
      <c r="H12" s="66">
        <v>592583</v>
      </c>
      <c r="I12" s="17" t="s">
        <v>91</v>
      </c>
    </row>
    <row r="13" spans="2:9" ht="18" customHeight="1" x14ac:dyDescent="0.25">
      <c r="B13" s="57">
        <v>1.5450455885491989</v>
      </c>
      <c r="C13" s="88">
        <v>32.289762392452708</v>
      </c>
      <c r="D13" s="67">
        <v>1153490</v>
      </c>
      <c r="E13" s="67">
        <v>871942</v>
      </c>
      <c r="F13" s="67">
        <v>751179</v>
      </c>
      <c r="G13" s="67">
        <v>743284</v>
      </c>
      <c r="H13" s="67">
        <v>674303</v>
      </c>
      <c r="I13" s="37" t="s">
        <v>90</v>
      </c>
    </row>
    <row r="14" spans="2:9" ht="18" customHeight="1" x14ac:dyDescent="0.25">
      <c r="B14" s="56">
        <v>2.0446910085630692</v>
      </c>
      <c r="C14" s="87">
        <v>4.0826108745529739</v>
      </c>
      <c r="D14" s="66">
        <v>1526512</v>
      </c>
      <c r="E14" s="66">
        <v>1466635</v>
      </c>
      <c r="F14" s="66">
        <v>1130378</v>
      </c>
      <c r="G14" s="66">
        <v>1233428</v>
      </c>
      <c r="H14" s="66">
        <v>1732121</v>
      </c>
      <c r="I14" s="17" t="s">
        <v>92</v>
      </c>
    </row>
    <row r="15" spans="2:9" ht="18" customHeight="1" x14ac:dyDescent="0.25">
      <c r="B15" s="57">
        <v>0.28187715866238156</v>
      </c>
      <c r="C15" s="88">
        <v>17.422357129306207</v>
      </c>
      <c r="D15" s="67">
        <v>210442</v>
      </c>
      <c r="E15" s="67">
        <v>179218</v>
      </c>
      <c r="F15" s="67">
        <v>184555</v>
      </c>
      <c r="G15" s="67">
        <v>214223</v>
      </c>
      <c r="H15" s="67">
        <v>249721</v>
      </c>
      <c r="I15" s="37" t="s">
        <v>93</v>
      </c>
    </row>
    <row r="16" spans="2:9" ht="18" customHeight="1" x14ac:dyDescent="0.25">
      <c r="B16" s="56">
        <v>0.44374736931439729</v>
      </c>
      <c r="C16" s="87">
        <v>42.686094038702564</v>
      </c>
      <c r="D16" s="66">
        <v>331290</v>
      </c>
      <c r="E16" s="66">
        <v>232181</v>
      </c>
      <c r="F16" s="66">
        <v>213604</v>
      </c>
      <c r="G16" s="66">
        <v>170522</v>
      </c>
      <c r="H16" s="66">
        <v>138383</v>
      </c>
      <c r="I16" s="17" t="s">
        <v>94</v>
      </c>
    </row>
    <row r="17" spans="2:9" ht="18" customHeight="1" x14ac:dyDescent="0.25">
      <c r="B17" s="57">
        <v>1.4456260324503374</v>
      </c>
      <c r="C17" s="88">
        <v>15.93815863821815</v>
      </c>
      <c r="D17" s="67">
        <v>1079266</v>
      </c>
      <c r="E17" s="67">
        <v>930898</v>
      </c>
      <c r="F17" s="67">
        <v>727885</v>
      </c>
      <c r="G17" s="67">
        <v>537210</v>
      </c>
      <c r="H17" s="67">
        <v>433970</v>
      </c>
      <c r="I17" s="37" t="s">
        <v>95</v>
      </c>
    </row>
    <row r="18" spans="2:9" ht="18" customHeight="1" x14ac:dyDescent="0.25">
      <c r="B18" s="56">
        <v>3.42318098002522</v>
      </c>
      <c r="C18" s="87">
        <v>22.223933290035877</v>
      </c>
      <c r="D18" s="66">
        <v>2555656</v>
      </c>
      <c r="E18" s="66">
        <v>2090962</v>
      </c>
      <c r="F18" s="66">
        <v>1598398</v>
      </c>
      <c r="G18" s="66">
        <v>849911</v>
      </c>
      <c r="H18" s="66">
        <v>1927121</v>
      </c>
      <c r="I18" s="17" t="s">
        <v>96</v>
      </c>
    </row>
    <row r="19" spans="2:9" ht="18" customHeight="1" x14ac:dyDescent="0.25">
      <c r="B19" s="57">
        <v>0</v>
      </c>
      <c r="C19" s="88" t="s">
        <v>113</v>
      </c>
      <c r="D19" s="67">
        <v>0</v>
      </c>
      <c r="E19" s="67">
        <v>0</v>
      </c>
      <c r="F19" s="67">
        <v>205561</v>
      </c>
      <c r="G19" s="67">
        <v>222180</v>
      </c>
      <c r="H19" s="67">
        <v>290011</v>
      </c>
      <c r="I19" s="37" t="s">
        <v>171</v>
      </c>
    </row>
    <row r="20" spans="2:9" ht="18" customHeight="1" x14ac:dyDescent="0.25">
      <c r="B20" s="56">
        <v>1.3331883330861596</v>
      </c>
      <c r="C20" s="87">
        <v>1.2236458993319372</v>
      </c>
      <c r="D20" s="66">
        <v>995323</v>
      </c>
      <c r="E20" s="66">
        <v>983291</v>
      </c>
      <c r="F20" s="66">
        <v>901077</v>
      </c>
      <c r="G20" s="66">
        <v>819319</v>
      </c>
      <c r="H20" s="66">
        <v>648224</v>
      </c>
      <c r="I20" s="17" t="s">
        <v>98</v>
      </c>
    </row>
    <row r="21" spans="2:9" ht="18" customHeight="1" x14ac:dyDescent="0.25">
      <c r="B21" s="57">
        <v>3.3300126508652652</v>
      </c>
      <c r="C21" s="88">
        <v>-2.7472989587803447</v>
      </c>
      <c r="D21" s="67">
        <v>2486099</v>
      </c>
      <c r="E21" s="67">
        <v>2556329</v>
      </c>
      <c r="F21" s="67">
        <v>2837103</v>
      </c>
      <c r="G21" s="67">
        <v>3069392</v>
      </c>
      <c r="H21" s="67">
        <v>2824153</v>
      </c>
      <c r="I21" s="37" t="s">
        <v>99</v>
      </c>
    </row>
    <row r="22" spans="2:9" ht="18" customHeight="1" x14ac:dyDescent="0.25">
      <c r="B22" s="56">
        <v>2.523355237496796</v>
      </c>
      <c r="C22" s="87">
        <v>-16.447570337018057</v>
      </c>
      <c r="D22" s="66">
        <v>1883870</v>
      </c>
      <c r="E22" s="66">
        <v>2254716</v>
      </c>
      <c r="F22" s="66">
        <v>2609898</v>
      </c>
      <c r="G22" s="66">
        <v>2744374</v>
      </c>
      <c r="H22" s="66">
        <v>2906477</v>
      </c>
      <c r="I22" s="17" t="s">
        <v>100</v>
      </c>
    </row>
    <row r="23" spans="2:9" ht="18" customHeight="1" x14ac:dyDescent="0.25">
      <c r="B23" s="57">
        <v>0.3243686247397175</v>
      </c>
      <c r="C23" s="88">
        <v>11.101170814064449</v>
      </c>
      <c r="D23" s="67">
        <v>242165</v>
      </c>
      <c r="E23" s="67">
        <v>217968</v>
      </c>
      <c r="F23" s="67">
        <v>237711</v>
      </c>
      <c r="G23" s="67">
        <v>281612</v>
      </c>
      <c r="H23" s="67">
        <v>422550</v>
      </c>
      <c r="I23" s="37" t="s">
        <v>101</v>
      </c>
    </row>
    <row r="24" spans="2:9" ht="18" customHeight="1" x14ac:dyDescent="0.25">
      <c r="B24" s="56">
        <v>3.9907889035002371</v>
      </c>
      <c r="C24" s="87">
        <v>10.011856281632289</v>
      </c>
      <c r="D24" s="66">
        <v>2979417</v>
      </c>
      <c r="E24" s="66">
        <v>2708269</v>
      </c>
      <c r="F24" s="66">
        <v>2631074</v>
      </c>
      <c r="G24" s="66">
        <v>2427015</v>
      </c>
      <c r="H24" s="66">
        <v>2084617</v>
      </c>
      <c r="I24" s="17" t="s">
        <v>102</v>
      </c>
    </row>
    <row r="25" spans="2:9" ht="18" customHeight="1" x14ac:dyDescent="0.25">
      <c r="B25" s="57">
        <v>1.1418354234514423</v>
      </c>
      <c r="C25" s="88">
        <v>6.5457472390675076</v>
      </c>
      <c r="D25" s="67">
        <v>852464</v>
      </c>
      <c r="E25" s="67">
        <v>800092</v>
      </c>
      <c r="F25" s="67">
        <v>1516119</v>
      </c>
      <c r="G25" s="67">
        <v>1358297</v>
      </c>
      <c r="H25" s="67">
        <v>961430</v>
      </c>
      <c r="I25" s="37" t="s">
        <v>103</v>
      </c>
    </row>
    <row r="26" spans="2:9" ht="18" customHeight="1" x14ac:dyDescent="0.25">
      <c r="B26" s="82">
        <v>2.6923004386547692E-4</v>
      </c>
      <c r="C26" s="87">
        <v>52.272727272727273</v>
      </c>
      <c r="D26" s="66">
        <v>201</v>
      </c>
      <c r="E26" s="66">
        <v>132</v>
      </c>
      <c r="F26" s="66">
        <v>135</v>
      </c>
      <c r="G26" s="66">
        <v>153</v>
      </c>
      <c r="H26" s="66">
        <v>150</v>
      </c>
      <c r="I26" s="17" t="s">
        <v>111</v>
      </c>
    </row>
    <row r="27" spans="2:9" ht="18" customHeight="1" x14ac:dyDescent="0.25">
      <c r="B27" s="57">
        <v>0.68118951566238417</v>
      </c>
      <c r="C27" s="88">
        <v>-27.558110714479035</v>
      </c>
      <c r="D27" s="67">
        <v>508558</v>
      </c>
      <c r="E27" s="67">
        <v>702022</v>
      </c>
      <c r="F27" s="67">
        <v>308660</v>
      </c>
      <c r="G27" s="67">
        <v>213235</v>
      </c>
      <c r="H27" s="67">
        <v>310675</v>
      </c>
      <c r="I27" s="37" t="s">
        <v>104</v>
      </c>
    </row>
    <row r="28" spans="2:9" ht="18" customHeight="1" x14ac:dyDescent="0.25">
      <c r="B28" s="56">
        <v>0.40331062406934803</v>
      </c>
      <c r="C28" s="87">
        <v>8.9970207821261408</v>
      </c>
      <c r="D28" s="66">
        <v>301101</v>
      </c>
      <c r="E28" s="66">
        <v>276247</v>
      </c>
      <c r="F28" s="66">
        <v>299876</v>
      </c>
      <c r="G28" s="66">
        <v>279180</v>
      </c>
      <c r="H28" s="66">
        <v>235081</v>
      </c>
      <c r="I28" s="17" t="s">
        <v>105</v>
      </c>
    </row>
    <row r="29" spans="2:9" ht="30.75" customHeight="1" x14ac:dyDescent="0.25">
      <c r="B29" s="83">
        <v>4.4335892795757637E-4</v>
      </c>
      <c r="C29" s="88">
        <v>113.54838709677419</v>
      </c>
      <c r="D29" s="67">
        <v>331</v>
      </c>
      <c r="E29" s="67">
        <v>155</v>
      </c>
      <c r="F29" s="67">
        <v>150</v>
      </c>
      <c r="G29" s="67">
        <v>145</v>
      </c>
      <c r="H29" s="67">
        <v>165</v>
      </c>
      <c r="I29" s="37" t="s">
        <v>112</v>
      </c>
    </row>
    <row r="30" spans="2:9" ht="18" customHeight="1" x14ac:dyDescent="0.25">
      <c r="B30" s="56">
        <v>1.2119691801519217</v>
      </c>
      <c r="C30" s="87">
        <v>46.937821032272524</v>
      </c>
      <c r="D30" s="66">
        <v>904824</v>
      </c>
      <c r="E30" s="66">
        <v>615787</v>
      </c>
      <c r="F30" s="66">
        <v>537875</v>
      </c>
      <c r="G30" s="66">
        <v>411458</v>
      </c>
      <c r="H30" s="66">
        <v>198102</v>
      </c>
      <c r="I30" s="17" t="s">
        <v>106</v>
      </c>
    </row>
    <row r="31" spans="2:9" ht="18" customHeight="1" x14ac:dyDescent="0.25">
      <c r="B31" s="57">
        <v>0.718932621015824</v>
      </c>
      <c r="C31" s="88">
        <v>19.072508008625356</v>
      </c>
      <c r="D31" s="67">
        <v>536736</v>
      </c>
      <c r="E31" s="67">
        <v>450764</v>
      </c>
      <c r="F31" s="67">
        <v>532497</v>
      </c>
      <c r="G31" s="67">
        <v>396787</v>
      </c>
      <c r="H31" s="67">
        <v>308826</v>
      </c>
      <c r="I31" s="37" t="s">
        <v>107</v>
      </c>
    </row>
    <row r="32" spans="2:9" ht="18" customHeight="1" x14ac:dyDescent="0.25">
      <c r="B32" s="56">
        <v>1.1593541286440623</v>
      </c>
      <c r="C32" s="87">
        <v>33.318392557337148</v>
      </c>
      <c r="D32" s="66">
        <v>865543</v>
      </c>
      <c r="E32" s="66">
        <v>649230</v>
      </c>
      <c r="F32" s="66">
        <v>630627</v>
      </c>
      <c r="G32" s="66">
        <v>558593</v>
      </c>
      <c r="H32" s="66">
        <v>439794</v>
      </c>
      <c r="I32" s="17" t="s">
        <v>108</v>
      </c>
    </row>
    <row r="33" spans="2:18" ht="18" customHeight="1" x14ac:dyDescent="0.25">
      <c r="B33" s="57">
        <v>4.2538346930745354E-2</v>
      </c>
      <c r="C33" s="88">
        <v>-39.385032351650025</v>
      </c>
      <c r="D33" s="67">
        <v>31758</v>
      </c>
      <c r="E33" s="67">
        <v>52393</v>
      </c>
      <c r="F33" s="67">
        <v>45744</v>
      </c>
      <c r="G33" s="67">
        <v>32581</v>
      </c>
      <c r="H33" s="67">
        <v>53591</v>
      </c>
      <c r="I33" s="37" t="s">
        <v>155</v>
      </c>
    </row>
    <row r="34" spans="2:18" ht="18" customHeight="1" x14ac:dyDescent="0.25">
      <c r="B34" s="56">
        <v>0.34707637067828184</v>
      </c>
      <c r="C34" s="87">
        <v>-6.1098630335531565</v>
      </c>
      <c r="D34" s="66">
        <v>259118</v>
      </c>
      <c r="E34" s="66">
        <v>275980</v>
      </c>
      <c r="F34" s="66">
        <v>238413</v>
      </c>
      <c r="G34" s="66">
        <v>227250</v>
      </c>
      <c r="H34" s="66">
        <v>184590</v>
      </c>
      <c r="I34" s="17" t="s">
        <v>64</v>
      </c>
    </row>
    <row r="35" spans="2:18" ht="18" customHeight="1" x14ac:dyDescent="0.25">
      <c r="B35" s="84">
        <v>1.0707586918709565E-2</v>
      </c>
      <c r="C35" s="88">
        <v>-13.941220798794273</v>
      </c>
      <c r="D35" s="67">
        <v>7994</v>
      </c>
      <c r="E35" s="67">
        <v>9289</v>
      </c>
      <c r="F35" s="67">
        <v>2795</v>
      </c>
      <c r="G35" s="67">
        <v>4380</v>
      </c>
      <c r="H35" s="67">
        <v>0</v>
      </c>
      <c r="I35" s="37" t="s">
        <v>110</v>
      </c>
    </row>
    <row r="36" spans="2:18" s="168" customFormat="1" ht="18" customHeight="1" x14ac:dyDescent="0.25">
      <c r="B36" s="229">
        <v>2.8302640929738941E-3</v>
      </c>
      <c r="C36" s="87">
        <v>6114.7058823529414</v>
      </c>
      <c r="D36" s="66">
        <v>2113</v>
      </c>
      <c r="E36" s="66">
        <v>34</v>
      </c>
      <c r="F36" s="66">
        <v>0</v>
      </c>
      <c r="G36" s="66">
        <v>0</v>
      </c>
      <c r="H36" s="66">
        <v>0</v>
      </c>
      <c r="I36" s="17" t="s">
        <v>164</v>
      </c>
    </row>
    <row r="37" spans="2:18" ht="18" customHeight="1" x14ac:dyDescent="0.25">
      <c r="B37" s="57">
        <v>59.642427140188637</v>
      </c>
      <c r="C37" s="88">
        <v>8.3937414112883992</v>
      </c>
      <c r="D37" s="67">
        <v>44527452</v>
      </c>
      <c r="E37" s="67">
        <v>41079357</v>
      </c>
      <c r="F37" s="67">
        <v>38513357</v>
      </c>
      <c r="G37" s="67">
        <v>35969362</v>
      </c>
      <c r="H37" s="67">
        <v>136295842</v>
      </c>
      <c r="I37" s="126" t="s">
        <v>69</v>
      </c>
      <c r="J37" s="28"/>
      <c r="K37" s="189"/>
      <c r="L37" s="189"/>
      <c r="M37" s="189"/>
      <c r="N37" s="189"/>
      <c r="O37" s="189"/>
      <c r="P37" s="189"/>
      <c r="Q37" s="189"/>
      <c r="R37" s="189"/>
    </row>
    <row r="38" spans="2:18" ht="18" customHeight="1" thickBot="1" x14ac:dyDescent="0.3">
      <c r="B38" s="56">
        <v>100</v>
      </c>
      <c r="C38" s="87">
        <v>6.2825484979069524</v>
      </c>
      <c r="D38" s="66">
        <v>74657344</v>
      </c>
      <c r="E38" s="66">
        <v>70244217</v>
      </c>
      <c r="F38" s="66">
        <v>66727164</v>
      </c>
      <c r="G38" s="66">
        <v>64042242</v>
      </c>
      <c r="H38" s="66">
        <v>63231095</v>
      </c>
      <c r="I38" s="17" t="s">
        <v>70</v>
      </c>
      <c r="K38" s="189"/>
      <c r="L38" s="189"/>
      <c r="M38" s="189"/>
      <c r="N38" s="189"/>
      <c r="O38" s="189"/>
      <c r="P38" s="189"/>
      <c r="Q38" s="189"/>
      <c r="R38" s="189"/>
    </row>
    <row r="39" spans="2:18" ht="18" customHeight="1" x14ac:dyDescent="0.25">
      <c r="B39" s="257" t="s">
        <v>172</v>
      </c>
      <c r="C39" s="257"/>
      <c r="D39" s="257"/>
      <c r="E39" s="257"/>
      <c r="F39" s="257"/>
      <c r="G39" s="257"/>
      <c r="H39" s="257"/>
      <c r="I39" s="257"/>
      <c r="K39" s="172"/>
      <c r="L39" s="172"/>
      <c r="M39" s="172"/>
      <c r="N39" s="172"/>
      <c r="O39" s="172"/>
      <c r="P39" s="172"/>
      <c r="Q39" s="172"/>
      <c r="R39" s="172"/>
    </row>
    <row r="40" spans="2:18" ht="18" customHeight="1" x14ac:dyDescent="0.25">
      <c r="B40" s="69"/>
      <c r="C40" s="69"/>
      <c r="D40" s="69"/>
      <c r="E40" s="69"/>
      <c r="F40" s="69"/>
      <c r="G40" s="69"/>
      <c r="H40" s="69"/>
      <c r="I40" s="69"/>
    </row>
    <row r="41" spans="2:18" ht="18" customHeight="1" x14ac:dyDescent="0.25">
      <c r="D41" s="222">
        <v>1398</v>
      </c>
      <c r="E41" s="222">
        <v>1399</v>
      </c>
      <c r="F41" s="222">
        <v>1400</v>
      </c>
      <c r="G41" s="222">
        <v>1401</v>
      </c>
      <c r="H41" s="222">
        <v>1402</v>
      </c>
    </row>
    <row r="42" spans="2:18" x14ac:dyDescent="0.25">
      <c r="D42" s="223">
        <v>63231095</v>
      </c>
      <c r="E42" s="223">
        <v>64042242</v>
      </c>
      <c r="F42" s="223">
        <v>66727164</v>
      </c>
      <c r="G42" s="223">
        <v>70244217</v>
      </c>
      <c r="H42" s="223">
        <v>74657344</v>
      </c>
    </row>
    <row r="43" spans="2:18" ht="15.75" x14ac:dyDescent="0.25">
      <c r="D43" s="225">
        <v>30129892</v>
      </c>
      <c r="E43" s="226" t="s">
        <v>84</v>
      </c>
    </row>
    <row r="44" spans="2:18" ht="15.75" x14ac:dyDescent="0.25">
      <c r="D44" s="225">
        <v>9004728</v>
      </c>
      <c r="E44" s="227" t="s">
        <v>86</v>
      </c>
    </row>
    <row r="45" spans="2:18" ht="15.75" x14ac:dyDescent="0.25">
      <c r="D45" s="225">
        <v>7293013</v>
      </c>
      <c r="E45" s="226" t="s">
        <v>87</v>
      </c>
    </row>
    <row r="46" spans="2:18" ht="15.75" x14ac:dyDescent="0.25">
      <c r="D46" s="225">
        <v>3577595</v>
      </c>
      <c r="E46" s="227" t="s">
        <v>89</v>
      </c>
    </row>
    <row r="47" spans="2:18" ht="15.75" x14ac:dyDescent="0.25">
      <c r="D47" s="225">
        <v>3060924</v>
      </c>
      <c r="E47" s="227" t="s">
        <v>85</v>
      </c>
      <c r="G47" s="63"/>
    </row>
    <row r="48" spans="2:18" ht="15.75" x14ac:dyDescent="0.25">
      <c r="C48" s="170"/>
      <c r="D48" s="225">
        <v>2979417</v>
      </c>
      <c r="E48" s="227" t="s">
        <v>102</v>
      </c>
    </row>
    <row r="49" spans="3:5" ht="15.75" x14ac:dyDescent="0.25">
      <c r="C49" s="170"/>
      <c r="D49" s="225">
        <v>2555656</v>
      </c>
      <c r="E49" s="227" t="s">
        <v>96</v>
      </c>
    </row>
    <row r="50" spans="3:5" ht="15.75" x14ac:dyDescent="0.25">
      <c r="C50" s="170"/>
      <c r="D50" s="225">
        <v>2486099</v>
      </c>
      <c r="E50" s="226" t="s">
        <v>99</v>
      </c>
    </row>
    <row r="51" spans="3:5" ht="15.75" x14ac:dyDescent="0.25">
      <c r="C51" s="170"/>
      <c r="D51" s="225">
        <v>1883870</v>
      </c>
      <c r="E51" s="227" t="s">
        <v>100</v>
      </c>
    </row>
    <row r="52" spans="3:5" ht="15.75" x14ac:dyDescent="0.25">
      <c r="C52" s="170"/>
      <c r="D52" s="225">
        <v>1526512</v>
      </c>
      <c r="E52" s="227" t="s">
        <v>92</v>
      </c>
    </row>
    <row r="53" spans="3:5" ht="15.75" x14ac:dyDescent="0.25">
      <c r="C53" s="170"/>
      <c r="D53" s="225">
        <v>1380076</v>
      </c>
      <c r="E53" s="227" t="s">
        <v>88</v>
      </c>
    </row>
    <row r="54" spans="3:5" ht="15.75" x14ac:dyDescent="0.25">
      <c r="C54" s="170"/>
      <c r="D54" s="225">
        <v>1153490</v>
      </c>
      <c r="E54" s="227" t="s">
        <v>90</v>
      </c>
    </row>
    <row r="55" spans="3:5" ht="15.75" x14ac:dyDescent="0.25">
      <c r="C55" s="170"/>
      <c r="D55" s="225">
        <v>1079266</v>
      </c>
      <c r="E55" s="227" t="s">
        <v>95</v>
      </c>
    </row>
    <row r="56" spans="3:5" ht="15.75" x14ac:dyDescent="0.25">
      <c r="C56" s="170"/>
      <c r="D56" s="225">
        <v>995323</v>
      </c>
      <c r="E56" s="227" t="s">
        <v>98</v>
      </c>
    </row>
    <row r="57" spans="3:5" ht="15.75" x14ac:dyDescent="0.25">
      <c r="C57" s="170"/>
      <c r="D57" s="225">
        <v>904824</v>
      </c>
      <c r="E57" s="227" t="s">
        <v>106</v>
      </c>
    </row>
    <row r="58" spans="3:5" ht="15.75" x14ac:dyDescent="0.25">
      <c r="C58" s="170"/>
      <c r="D58" s="225">
        <v>865543</v>
      </c>
      <c r="E58" s="227" t="s">
        <v>108</v>
      </c>
    </row>
    <row r="59" spans="3:5" ht="15.75" x14ac:dyDescent="0.25">
      <c r="C59" s="170"/>
      <c r="D59" s="225">
        <v>852464</v>
      </c>
      <c r="E59" s="227" t="s">
        <v>103</v>
      </c>
    </row>
    <row r="60" spans="3:5" ht="15.75" x14ac:dyDescent="0.25">
      <c r="C60" s="170"/>
      <c r="D60" s="225">
        <v>536736</v>
      </c>
      <c r="E60" s="227" t="s">
        <v>107</v>
      </c>
    </row>
    <row r="61" spans="3:5" ht="15.75" x14ac:dyDescent="0.25">
      <c r="C61" s="170"/>
      <c r="D61" s="225">
        <v>508558</v>
      </c>
      <c r="E61" s="227" t="s">
        <v>104</v>
      </c>
    </row>
    <row r="62" spans="3:5" ht="15.75" x14ac:dyDescent="0.25">
      <c r="C62" s="170"/>
      <c r="D62" s="225">
        <v>496845</v>
      </c>
      <c r="E62" s="227" t="s">
        <v>91</v>
      </c>
    </row>
    <row r="63" spans="3:5" ht="15.75" x14ac:dyDescent="0.25">
      <c r="C63" s="170"/>
      <c r="D63" s="225">
        <v>331290</v>
      </c>
      <c r="E63" s="227" t="s">
        <v>94</v>
      </c>
    </row>
    <row r="64" spans="3:5" ht="15.75" x14ac:dyDescent="0.25">
      <c r="C64" s="170"/>
      <c r="D64" s="225">
        <v>301101</v>
      </c>
      <c r="E64" s="227" t="s">
        <v>105</v>
      </c>
    </row>
    <row r="65" spans="3:9" ht="15.75" x14ac:dyDescent="0.25">
      <c r="C65" s="170"/>
      <c r="D65" s="225">
        <v>259118</v>
      </c>
      <c r="E65" s="227" t="s">
        <v>64</v>
      </c>
    </row>
    <row r="66" spans="3:9" ht="15.75" x14ac:dyDescent="0.25">
      <c r="C66" s="170"/>
      <c r="D66" s="225">
        <v>242165</v>
      </c>
      <c r="E66" s="227" t="s">
        <v>101</v>
      </c>
    </row>
    <row r="67" spans="3:9" ht="15.75" x14ac:dyDescent="0.25">
      <c r="C67" s="170"/>
      <c r="D67" s="225">
        <v>210442</v>
      </c>
      <c r="E67" s="227" t="s">
        <v>93</v>
      </c>
    </row>
    <row r="68" spans="3:9" ht="21.75" customHeight="1" x14ac:dyDescent="0.25">
      <c r="C68" s="170"/>
      <c r="D68" s="225">
        <v>31758</v>
      </c>
      <c r="E68" s="227" t="s">
        <v>155</v>
      </c>
    </row>
    <row r="69" spans="3:9" ht="15.75" x14ac:dyDescent="0.25">
      <c r="C69" s="170"/>
      <c r="D69" s="225">
        <v>7994</v>
      </c>
      <c r="E69" s="226" t="s">
        <v>110</v>
      </c>
    </row>
    <row r="70" spans="3:9" ht="15.75" x14ac:dyDescent="0.25">
      <c r="C70" s="170"/>
      <c r="D70" s="228">
        <v>2113</v>
      </c>
      <c r="E70" s="214" t="s">
        <v>164</v>
      </c>
    </row>
    <row r="71" spans="3:9" ht="32.25" customHeight="1" x14ac:dyDescent="0.25">
      <c r="C71" s="170"/>
      <c r="D71" s="225">
        <v>331</v>
      </c>
      <c r="E71" s="227" t="s">
        <v>112</v>
      </c>
    </row>
    <row r="72" spans="3:9" ht="31.5" x14ac:dyDescent="0.25">
      <c r="C72" s="170"/>
      <c r="D72" s="225">
        <v>201</v>
      </c>
      <c r="E72" s="227" t="s">
        <v>111</v>
      </c>
    </row>
    <row r="73" spans="3:9" ht="15.75" x14ac:dyDescent="0.25">
      <c r="C73" s="170"/>
      <c r="D73" s="225">
        <f>SUM(D56:D72)</f>
        <v>6546806</v>
      </c>
      <c r="E73" s="227" t="s">
        <v>188</v>
      </c>
    </row>
    <row r="74" spans="3:9" x14ac:dyDescent="0.25">
      <c r="C74" s="170"/>
      <c r="D74" s="214">
        <f>SUM(D43:D55)+D73</f>
        <v>74657344</v>
      </c>
      <c r="E74" s="214"/>
    </row>
    <row r="75" spans="3:9" x14ac:dyDescent="0.25">
      <c r="C75" s="170"/>
      <c r="D75" s="211"/>
      <c r="E75" s="211"/>
    </row>
    <row r="76" spans="3:9" ht="15.75" x14ac:dyDescent="0.25">
      <c r="C76" s="68"/>
      <c r="D76" s="224"/>
      <c r="E76" s="201"/>
    </row>
    <row r="77" spans="3:9" x14ac:dyDescent="0.25">
      <c r="C77" s="68"/>
      <c r="E77" s="63"/>
    </row>
    <row r="78" spans="3:9" ht="15.75" x14ac:dyDescent="0.25">
      <c r="D78" s="221"/>
    </row>
    <row r="79" spans="3:9" ht="15.75" x14ac:dyDescent="0.25">
      <c r="D79" s="221"/>
      <c r="I79" s="68"/>
    </row>
    <row r="80" spans="3:9" ht="15.75" x14ac:dyDescent="0.25">
      <c r="D80" s="221"/>
    </row>
    <row r="81" spans="4:4" ht="15.75" x14ac:dyDescent="0.25">
      <c r="D81" s="221"/>
    </row>
    <row r="82" spans="4:4" ht="15.75" x14ac:dyDescent="0.25">
      <c r="D82" s="221"/>
    </row>
    <row r="83" spans="4:4" ht="15.75" x14ac:dyDescent="0.25">
      <c r="D83" s="221"/>
    </row>
    <row r="84" spans="4:4" ht="15.75" x14ac:dyDescent="0.25">
      <c r="D84" s="221"/>
    </row>
    <row r="85" spans="4:4" ht="15.75" x14ac:dyDescent="0.25">
      <c r="D85" s="221"/>
    </row>
    <row r="86" spans="4:4" ht="15.75" x14ac:dyDescent="0.25">
      <c r="D86" s="221"/>
    </row>
    <row r="87" spans="4:4" ht="15.75" x14ac:dyDescent="0.25">
      <c r="D87" s="221"/>
    </row>
    <row r="88" spans="4:4" ht="15.75" x14ac:dyDescent="0.25">
      <c r="D88" s="221"/>
    </row>
    <row r="89" spans="4:4" ht="15.75" x14ac:dyDescent="0.25">
      <c r="D89" s="221"/>
    </row>
    <row r="90" spans="4:4" ht="15.75" x14ac:dyDescent="0.25">
      <c r="D90" s="221"/>
    </row>
    <row r="91" spans="4:4" ht="15.75" x14ac:dyDescent="0.25">
      <c r="D91" s="221"/>
    </row>
    <row r="92" spans="4:4" ht="15.75" x14ac:dyDescent="0.25">
      <c r="D92" s="221"/>
    </row>
    <row r="93" spans="4:4" ht="15.75" x14ac:dyDescent="0.25">
      <c r="D93" s="221"/>
    </row>
    <row r="94" spans="4:4" ht="15.75" x14ac:dyDescent="0.25">
      <c r="D94" s="221"/>
    </row>
    <row r="95" spans="4:4" ht="15.75" x14ac:dyDescent="0.25">
      <c r="D95" s="221"/>
    </row>
    <row r="96" spans="4:4" ht="15.75" x14ac:dyDescent="0.25">
      <c r="D96" s="221"/>
    </row>
    <row r="97" spans="4:4" ht="15.75" x14ac:dyDescent="0.25">
      <c r="D97" s="221"/>
    </row>
    <row r="98" spans="4:4" ht="15.75" x14ac:dyDescent="0.25">
      <c r="D98" s="221"/>
    </row>
    <row r="99" spans="4:4" ht="15.75" x14ac:dyDescent="0.25">
      <c r="D99" s="221"/>
    </row>
    <row r="100" spans="4:4" ht="15.75" x14ac:dyDescent="0.25">
      <c r="D100" s="221"/>
    </row>
    <row r="101" spans="4:4" ht="15.75" x14ac:dyDescent="0.25">
      <c r="D101" s="221"/>
    </row>
    <row r="102" spans="4:4" ht="15.75" x14ac:dyDescent="0.25">
      <c r="D102" s="221"/>
    </row>
    <row r="103" spans="4:4" ht="15.75" x14ac:dyDescent="0.25">
      <c r="D103" s="221"/>
    </row>
    <row r="104" spans="4:4" ht="15.75" x14ac:dyDescent="0.25">
      <c r="D104" s="221"/>
    </row>
  </sheetData>
  <sortState xmlns:xlrd2="http://schemas.microsoft.com/office/spreadsheetml/2017/richdata2" ref="D44:E75">
    <sortCondition descending="1" ref="D44"/>
  </sortState>
  <mergeCells count="9">
    <mergeCell ref="B39:I39"/>
    <mergeCell ref="B1:I1"/>
    <mergeCell ref="B2:I2"/>
    <mergeCell ref="B3:D3"/>
    <mergeCell ref="H3:H4"/>
    <mergeCell ref="I3:I4"/>
    <mergeCell ref="G3:G4"/>
    <mergeCell ref="F3:F4"/>
    <mergeCell ref="E3:E4"/>
  </mergeCells>
  <pageMargins left="0.196850393700787" right="0.196850393700787" top="0.196850393700787" bottom="1.1968503937007899" header="0.196850393700787" footer="0.196850393700787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U81"/>
  <sheetViews>
    <sheetView showGridLines="0" workbookViewId="0">
      <selection activeCell="L3" sqref="L3:L4"/>
    </sheetView>
  </sheetViews>
  <sheetFormatPr defaultColWidth="9.140625" defaultRowHeight="15" x14ac:dyDescent="0.25"/>
  <cols>
    <col min="1" max="1" width="3.5703125" style="63" customWidth="1"/>
    <col min="2" max="2" width="11.85546875" style="63" customWidth="1"/>
    <col min="3" max="3" width="11.7109375" style="63" customWidth="1"/>
    <col min="4" max="4" width="13.42578125" style="63" customWidth="1"/>
    <col min="5" max="5" width="13.42578125" style="190" customWidth="1"/>
    <col min="6" max="6" width="13.42578125" style="145" customWidth="1"/>
    <col min="7" max="7" width="13.42578125" style="70" customWidth="1"/>
    <col min="8" max="8" width="13.42578125" style="63" customWidth="1"/>
    <col min="9" max="11" width="13.42578125" style="63" hidden="1" customWidth="1"/>
    <col min="12" max="12" width="22.42578125" style="63" customWidth="1"/>
    <col min="13" max="13" width="9.140625" style="63"/>
    <col min="14" max="17" width="0" style="63" hidden="1" customWidth="1"/>
    <col min="18" max="16384" width="9.140625" style="63"/>
  </cols>
  <sheetData>
    <row r="1" spans="2:20" ht="24" customHeight="1" x14ac:dyDescent="0.25">
      <c r="B1" s="240" t="s">
        <v>140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</row>
    <row r="2" spans="2:20" ht="24" customHeight="1" thickBot="1" x14ac:dyDescent="0.3">
      <c r="B2" s="241" t="s">
        <v>141</v>
      </c>
      <c r="C2" s="241"/>
      <c r="D2" s="241"/>
      <c r="E2" s="241"/>
      <c r="F2" s="241"/>
      <c r="G2" s="241"/>
      <c r="H2" s="241"/>
      <c r="I2" s="241"/>
      <c r="J2" s="241"/>
      <c r="K2" s="241"/>
      <c r="L2" s="241"/>
      <c r="T2" s="211"/>
    </row>
    <row r="3" spans="2:20" ht="30.75" customHeight="1" x14ac:dyDescent="0.25">
      <c r="B3" s="248">
        <v>1402</v>
      </c>
      <c r="C3" s="249"/>
      <c r="D3" s="249"/>
      <c r="E3" s="253">
        <v>1401</v>
      </c>
      <c r="F3" s="253">
        <v>1400</v>
      </c>
      <c r="G3" s="253">
        <v>1399</v>
      </c>
      <c r="H3" s="249">
        <v>1398</v>
      </c>
      <c r="I3" s="249">
        <v>1397</v>
      </c>
      <c r="J3" s="249">
        <v>1396</v>
      </c>
      <c r="K3" s="251">
        <v>1395</v>
      </c>
      <c r="L3" s="246" t="s">
        <v>4</v>
      </c>
    </row>
    <row r="4" spans="2:20" ht="58.5" customHeight="1" thickBot="1" x14ac:dyDescent="0.3">
      <c r="B4" s="31" t="s">
        <v>83</v>
      </c>
      <c r="C4" s="32" t="s">
        <v>116</v>
      </c>
      <c r="D4" s="64" t="s">
        <v>76</v>
      </c>
      <c r="E4" s="254"/>
      <c r="F4" s="254"/>
      <c r="G4" s="254"/>
      <c r="H4" s="250"/>
      <c r="I4" s="250"/>
      <c r="J4" s="250"/>
      <c r="K4" s="252"/>
      <c r="L4" s="247"/>
    </row>
    <row r="5" spans="2:20" ht="18" customHeight="1" x14ac:dyDescent="0.25">
      <c r="B5" s="41">
        <v>15.86511198899351</v>
      </c>
      <c r="C5" s="86">
        <v>14.262338151577891</v>
      </c>
      <c r="D5" s="65">
        <v>13582331</v>
      </c>
      <c r="E5" s="65">
        <v>11886971</v>
      </c>
      <c r="F5" s="65">
        <v>6370715</v>
      </c>
      <c r="G5" s="65">
        <v>7280719</v>
      </c>
      <c r="H5" s="65">
        <v>9450813</v>
      </c>
      <c r="I5" s="65">
        <v>13658296</v>
      </c>
      <c r="J5" s="65">
        <v>35579688</v>
      </c>
      <c r="K5" s="54">
        <v>28681250</v>
      </c>
      <c r="L5" s="19" t="s">
        <v>84</v>
      </c>
      <c r="N5" s="63">
        <f>((D5-H5)/H5)*100</f>
        <v>43.716006231421574</v>
      </c>
      <c r="O5" s="63">
        <f>N5-C5</f>
        <v>29.453668079843681</v>
      </c>
      <c r="P5" s="63">
        <f t="shared" ref="P5:P35" si="0">D5/$D$38*100</f>
        <v>15.86511198899351</v>
      </c>
      <c r="Q5" s="29">
        <f>P5-B5</f>
        <v>0</v>
      </c>
    </row>
    <row r="6" spans="2:20" ht="18" customHeight="1" x14ac:dyDescent="0.25">
      <c r="B6" s="56">
        <v>15.86511198899351</v>
      </c>
      <c r="C6" s="87">
        <v>14.262338151577891</v>
      </c>
      <c r="D6" s="66">
        <v>13582331</v>
      </c>
      <c r="E6" s="66">
        <v>11886971</v>
      </c>
      <c r="F6" s="66">
        <f>F5</f>
        <v>6370715</v>
      </c>
      <c r="G6" s="66">
        <v>7280719</v>
      </c>
      <c r="H6" s="66">
        <v>9450813</v>
      </c>
      <c r="I6" s="66">
        <v>13658296</v>
      </c>
      <c r="J6" s="66">
        <v>35579688</v>
      </c>
      <c r="K6" s="53">
        <v>28681250</v>
      </c>
      <c r="L6" s="115" t="s">
        <v>68</v>
      </c>
      <c r="N6" s="63">
        <f t="shared" ref="N6:N38" si="1">((D6-H6)/H6)*100</f>
        <v>43.716006231421574</v>
      </c>
      <c r="O6" s="63">
        <f t="shared" ref="O6:O38" si="2">N6-C6</f>
        <v>29.453668079843681</v>
      </c>
      <c r="P6" s="63">
        <f t="shared" si="0"/>
        <v>15.86511198899351</v>
      </c>
      <c r="Q6" s="29">
        <f t="shared" ref="Q6:Q38" si="3">P6-B6</f>
        <v>0</v>
      </c>
    </row>
    <row r="7" spans="2:20" ht="18" customHeight="1" x14ac:dyDescent="0.25">
      <c r="B7" s="57">
        <v>5.383439093302095</v>
      </c>
      <c r="C7" s="88">
        <v>8.1652338380523073</v>
      </c>
      <c r="D7" s="67">
        <v>4608833</v>
      </c>
      <c r="E7" s="67">
        <v>4260919</v>
      </c>
      <c r="F7" s="67">
        <v>2179094</v>
      </c>
      <c r="G7" s="67">
        <v>2605255</v>
      </c>
      <c r="H7" s="67">
        <v>2919831</v>
      </c>
      <c r="I7" s="67">
        <v>2724368</v>
      </c>
      <c r="J7" s="67">
        <v>2108469</v>
      </c>
      <c r="K7" s="55">
        <v>637795</v>
      </c>
      <c r="L7" s="37" t="s">
        <v>86</v>
      </c>
      <c r="N7" s="63">
        <f t="shared" si="1"/>
        <v>57.845882176057451</v>
      </c>
      <c r="O7" s="63">
        <f t="shared" si="2"/>
        <v>49.680648338005142</v>
      </c>
      <c r="P7" s="63">
        <f t="shared" si="0"/>
        <v>5.383439093302095</v>
      </c>
      <c r="Q7" s="29">
        <f t="shared" si="3"/>
        <v>0</v>
      </c>
    </row>
    <row r="8" spans="2:20" ht="18" customHeight="1" x14ac:dyDescent="0.25">
      <c r="B8" s="56">
        <v>4.6527062456639054</v>
      </c>
      <c r="C8" s="87">
        <v>44.707491089388753</v>
      </c>
      <c r="D8" s="66">
        <v>3983243</v>
      </c>
      <c r="E8" s="66">
        <v>2752617</v>
      </c>
      <c r="F8" s="66">
        <v>1740684</v>
      </c>
      <c r="G8" s="66">
        <v>1489606</v>
      </c>
      <c r="H8" s="66">
        <v>1954527</v>
      </c>
      <c r="I8" s="66">
        <v>2412263</v>
      </c>
      <c r="J8" s="66">
        <v>1519165</v>
      </c>
      <c r="K8" s="53">
        <v>419035</v>
      </c>
      <c r="L8" s="17" t="s">
        <v>85</v>
      </c>
      <c r="N8" s="63">
        <f t="shared" si="1"/>
        <v>103.79575211803163</v>
      </c>
      <c r="O8" s="63">
        <f t="shared" si="2"/>
        <v>59.088261028642876</v>
      </c>
      <c r="P8" s="63">
        <f t="shared" si="0"/>
        <v>4.6527062456639054</v>
      </c>
      <c r="Q8" s="29">
        <f t="shared" si="3"/>
        <v>0</v>
      </c>
    </row>
    <row r="9" spans="2:20" ht="18" customHeight="1" x14ac:dyDescent="0.25">
      <c r="B9" s="57">
        <v>8.6432056323396047</v>
      </c>
      <c r="C9" s="88">
        <v>39.12957641185394</v>
      </c>
      <c r="D9" s="67">
        <v>7399562</v>
      </c>
      <c r="E9" s="67">
        <v>5318468</v>
      </c>
      <c r="F9" s="67">
        <v>2774585</v>
      </c>
      <c r="G9" s="67">
        <v>3085840</v>
      </c>
      <c r="H9" s="67">
        <v>3097538</v>
      </c>
      <c r="I9" s="67">
        <v>2669492</v>
      </c>
      <c r="J9" s="67">
        <v>2408889</v>
      </c>
      <c r="K9" s="55">
        <v>1073164</v>
      </c>
      <c r="L9" s="37" t="s">
        <v>87</v>
      </c>
      <c r="N9" s="63">
        <f t="shared" si="1"/>
        <v>138.8852695269598</v>
      </c>
      <c r="O9" s="63">
        <f t="shared" si="2"/>
        <v>99.755693115105856</v>
      </c>
      <c r="P9" s="63">
        <f t="shared" si="0"/>
        <v>8.6432056323396047</v>
      </c>
      <c r="Q9" s="29">
        <f t="shared" si="3"/>
        <v>0</v>
      </c>
    </row>
    <row r="10" spans="2:20" ht="18" customHeight="1" x14ac:dyDescent="0.25">
      <c r="B10" s="56">
        <v>2.1901766139207184</v>
      </c>
      <c r="C10" s="87">
        <v>34.391841187268092</v>
      </c>
      <c r="D10" s="66">
        <v>1875039</v>
      </c>
      <c r="E10" s="66">
        <v>1395203</v>
      </c>
      <c r="F10" s="66">
        <v>771345</v>
      </c>
      <c r="G10" s="66">
        <v>1871484</v>
      </c>
      <c r="H10" s="66">
        <v>3922788</v>
      </c>
      <c r="I10" s="66">
        <v>4720774</v>
      </c>
      <c r="J10" s="66">
        <v>5031333</v>
      </c>
      <c r="K10" s="53">
        <v>1482007</v>
      </c>
      <c r="L10" s="17" t="s">
        <v>89</v>
      </c>
      <c r="N10" s="63">
        <f t="shared" si="1"/>
        <v>-52.201368006632023</v>
      </c>
      <c r="O10" s="63">
        <f t="shared" si="2"/>
        <v>-86.593209193900123</v>
      </c>
      <c r="P10" s="63">
        <f t="shared" si="0"/>
        <v>2.1901766139207184</v>
      </c>
      <c r="Q10" s="29">
        <f t="shared" si="3"/>
        <v>0</v>
      </c>
    </row>
    <row r="11" spans="2:20" ht="18" customHeight="1" x14ac:dyDescent="0.25">
      <c r="B11" s="57">
        <v>2.1028844142856582</v>
      </c>
      <c r="C11" s="88">
        <v>58.584661840642546</v>
      </c>
      <c r="D11" s="67">
        <v>1800307</v>
      </c>
      <c r="E11" s="67">
        <v>1135234</v>
      </c>
      <c r="F11" s="67">
        <v>442188</v>
      </c>
      <c r="G11" s="67">
        <v>474417</v>
      </c>
      <c r="H11" s="67">
        <v>621940</v>
      </c>
      <c r="I11" s="67">
        <v>686707</v>
      </c>
      <c r="J11" s="67">
        <v>548583</v>
      </c>
      <c r="K11" s="55">
        <v>147389</v>
      </c>
      <c r="L11" s="37" t="s">
        <v>88</v>
      </c>
      <c r="N11" s="63">
        <f t="shared" si="1"/>
        <v>189.46634723606778</v>
      </c>
      <c r="O11" s="63">
        <f t="shared" si="2"/>
        <v>130.88168539542522</v>
      </c>
      <c r="P11" s="63">
        <f t="shared" si="0"/>
        <v>2.1028844142856582</v>
      </c>
      <c r="Q11" s="29">
        <f t="shared" si="3"/>
        <v>0</v>
      </c>
    </row>
    <row r="12" spans="2:20" ht="18" customHeight="1" x14ac:dyDescent="0.25">
      <c r="B12" s="56">
        <v>1.3986679214073514</v>
      </c>
      <c r="C12" s="87">
        <v>30.439964095234771</v>
      </c>
      <c r="D12" s="66">
        <v>1197418</v>
      </c>
      <c r="E12" s="66">
        <v>917984</v>
      </c>
      <c r="F12" s="66">
        <v>404944</v>
      </c>
      <c r="G12" s="66">
        <v>384028</v>
      </c>
      <c r="H12" s="66">
        <v>342212</v>
      </c>
      <c r="I12" s="66">
        <v>318461</v>
      </c>
      <c r="J12" s="66">
        <v>242143</v>
      </c>
      <c r="K12" s="53">
        <v>175204</v>
      </c>
      <c r="L12" s="17" t="s">
        <v>91</v>
      </c>
      <c r="N12" s="63">
        <f t="shared" si="1"/>
        <v>249.90532184727593</v>
      </c>
      <c r="O12" s="63">
        <f t="shared" si="2"/>
        <v>219.46535775204114</v>
      </c>
      <c r="P12" s="63">
        <f t="shared" si="0"/>
        <v>1.3986679214073514</v>
      </c>
      <c r="Q12" s="29">
        <f t="shared" si="3"/>
        <v>0</v>
      </c>
    </row>
    <row r="13" spans="2:20" ht="18" customHeight="1" x14ac:dyDescent="0.25">
      <c r="B13" s="57">
        <v>3.1703449479779628</v>
      </c>
      <c r="C13" s="88">
        <v>54.293419528974773</v>
      </c>
      <c r="D13" s="67">
        <v>2714174</v>
      </c>
      <c r="E13" s="67">
        <v>1759099</v>
      </c>
      <c r="F13" s="67">
        <v>972631</v>
      </c>
      <c r="G13" s="67">
        <v>466334</v>
      </c>
      <c r="H13" s="67">
        <v>265629</v>
      </c>
      <c r="I13" s="67">
        <v>165627</v>
      </c>
      <c r="J13" s="67">
        <v>131716</v>
      </c>
      <c r="K13" s="55">
        <v>127564</v>
      </c>
      <c r="L13" s="37" t="s">
        <v>90</v>
      </c>
      <c r="N13" s="63">
        <f t="shared" si="1"/>
        <v>921.79129537814026</v>
      </c>
      <c r="O13" s="63">
        <f t="shared" si="2"/>
        <v>867.49787584916544</v>
      </c>
      <c r="P13" s="63">
        <f t="shared" si="0"/>
        <v>3.1703449479779628</v>
      </c>
      <c r="Q13" s="29">
        <f t="shared" si="3"/>
        <v>0</v>
      </c>
    </row>
    <row r="14" spans="2:20" ht="18" customHeight="1" x14ac:dyDescent="0.25">
      <c r="B14" s="56">
        <v>2.1724698423333413</v>
      </c>
      <c r="C14" s="87">
        <v>-36.50947537740042</v>
      </c>
      <c r="D14" s="66">
        <v>1859880</v>
      </c>
      <c r="E14" s="66">
        <v>2929382</v>
      </c>
      <c r="F14" s="66">
        <v>1620934</v>
      </c>
      <c r="G14" s="66">
        <v>1624282</v>
      </c>
      <c r="H14" s="66">
        <v>1817863</v>
      </c>
      <c r="I14" s="66">
        <v>945534</v>
      </c>
      <c r="J14" s="66">
        <v>286747</v>
      </c>
      <c r="K14" s="53">
        <v>188557</v>
      </c>
      <c r="L14" s="17" t="s">
        <v>92</v>
      </c>
      <c r="N14" s="63">
        <f t="shared" si="1"/>
        <v>2.3113402935204688</v>
      </c>
      <c r="O14" s="63">
        <f t="shared" si="2"/>
        <v>38.820815670920886</v>
      </c>
      <c r="P14" s="63">
        <f t="shared" si="0"/>
        <v>2.1724698423333413</v>
      </c>
      <c r="Q14" s="29">
        <f t="shared" si="3"/>
        <v>0</v>
      </c>
    </row>
    <row r="15" spans="2:20" ht="18" customHeight="1" x14ac:dyDescent="0.25">
      <c r="B15" s="57">
        <v>0.21576236739267468</v>
      </c>
      <c r="C15" s="88">
        <v>228.44416785206261</v>
      </c>
      <c r="D15" s="67">
        <v>184717</v>
      </c>
      <c r="E15" s="67">
        <v>56240</v>
      </c>
      <c r="F15" s="67">
        <v>38130</v>
      </c>
      <c r="G15" s="67">
        <v>41368</v>
      </c>
      <c r="H15" s="67">
        <v>48966</v>
      </c>
      <c r="I15" s="67">
        <v>23411</v>
      </c>
      <c r="J15" s="67">
        <v>23128</v>
      </c>
      <c r="K15" s="55">
        <v>15833</v>
      </c>
      <c r="L15" s="37" t="s">
        <v>93</v>
      </c>
      <c r="N15" s="63">
        <f t="shared" si="1"/>
        <v>277.23522444144919</v>
      </c>
      <c r="O15" s="63">
        <f t="shared" si="2"/>
        <v>48.791056589386585</v>
      </c>
      <c r="P15" s="63">
        <f t="shared" si="0"/>
        <v>0.21576236739267468</v>
      </c>
      <c r="Q15" s="29">
        <f t="shared" si="3"/>
        <v>0</v>
      </c>
    </row>
    <row r="16" spans="2:20" ht="18" customHeight="1" x14ac:dyDescent="0.25">
      <c r="B16" s="56">
        <v>0.29340397352849912</v>
      </c>
      <c r="C16" s="87">
        <v>130.08582865412976</v>
      </c>
      <c r="D16" s="66">
        <v>251187</v>
      </c>
      <c r="E16" s="66">
        <v>109171</v>
      </c>
      <c r="F16" s="66">
        <v>26966</v>
      </c>
      <c r="G16" s="66">
        <v>13679</v>
      </c>
      <c r="H16" s="66">
        <v>20246</v>
      </c>
      <c r="I16" s="66">
        <v>37979</v>
      </c>
      <c r="J16" s="66">
        <v>51925</v>
      </c>
      <c r="K16" s="53">
        <v>14571</v>
      </c>
      <c r="L16" s="17" t="s">
        <v>94</v>
      </c>
      <c r="N16" s="63">
        <f t="shared" si="1"/>
        <v>1140.6747011755408</v>
      </c>
      <c r="O16" s="63">
        <f t="shared" si="2"/>
        <v>1010.5888725214111</v>
      </c>
      <c r="P16" s="63">
        <f t="shared" si="0"/>
        <v>0.29340397352849912</v>
      </c>
      <c r="Q16" s="29">
        <f t="shared" si="3"/>
        <v>0</v>
      </c>
    </row>
    <row r="17" spans="2:17" ht="18" customHeight="1" x14ac:dyDescent="0.25">
      <c r="B17" s="57">
        <v>34.179577781278091</v>
      </c>
      <c r="C17" s="88">
        <v>14.727566791172917</v>
      </c>
      <c r="D17" s="67">
        <v>29261586</v>
      </c>
      <c r="E17" s="67">
        <v>25505279</v>
      </c>
      <c r="F17" s="67">
        <v>22916981</v>
      </c>
      <c r="G17" s="67">
        <v>20054980</v>
      </c>
      <c r="H17" s="67">
        <v>22114608</v>
      </c>
      <c r="I17" s="67">
        <v>25883778</v>
      </c>
      <c r="J17" s="67">
        <v>7919690</v>
      </c>
      <c r="K17" s="55">
        <v>548334</v>
      </c>
      <c r="L17" s="37" t="s">
        <v>95</v>
      </c>
      <c r="N17" s="63">
        <f t="shared" si="1"/>
        <v>32.317904979369295</v>
      </c>
      <c r="O17" s="63">
        <f t="shared" si="2"/>
        <v>17.590338188196377</v>
      </c>
      <c r="P17" s="63">
        <f t="shared" si="0"/>
        <v>34.179577781278091</v>
      </c>
      <c r="Q17" s="29">
        <f t="shared" si="3"/>
        <v>0</v>
      </c>
    </row>
    <row r="18" spans="2:17" ht="18" customHeight="1" x14ac:dyDescent="0.25">
      <c r="B18" s="56">
        <v>3.3644606440165066</v>
      </c>
      <c r="C18" s="87">
        <v>20.939642684693386</v>
      </c>
      <c r="D18" s="66">
        <v>2880359</v>
      </c>
      <c r="E18" s="66">
        <v>2381650</v>
      </c>
      <c r="F18" s="66">
        <v>1559429</v>
      </c>
      <c r="G18" s="66">
        <v>1826335</v>
      </c>
      <c r="H18" s="66">
        <v>1828833</v>
      </c>
      <c r="I18" s="66">
        <v>2382070</v>
      </c>
      <c r="J18" s="66">
        <v>562747</v>
      </c>
      <c r="K18" s="53">
        <v>318010</v>
      </c>
      <c r="L18" s="17" t="s">
        <v>96</v>
      </c>
      <c r="N18" s="63">
        <f t="shared" si="1"/>
        <v>57.497103344045087</v>
      </c>
      <c r="O18" s="63">
        <f t="shared" si="2"/>
        <v>36.557460659351705</v>
      </c>
      <c r="P18" s="63">
        <f t="shared" si="0"/>
        <v>3.3644606440165066</v>
      </c>
      <c r="Q18" s="29">
        <f t="shared" si="3"/>
        <v>0</v>
      </c>
    </row>
    <row r="19" spans="2:17" ht="18" customHeight="1" x14ac:dyDescent="0.25">
      <c r="B19" s="57">
        <v>0</v>
      </c>
      <c r="C19" s="88" t="s">
        <v>113</v>
      </c>
      <c r="D19" s="67">
        <v>0</v>
      </c>
      <c r="E19" s="67">
        <v>0</v>
      </c>
      <c r="F19" s="67">
        <v>81420</v>
      </c>
      <c r="G19" s="67">
        <v>39728</v>
      </c>
      <c r="H19" s="67">
        <v>35427</v>
      </c>
      <c r="I19" s="67">
        <v>18295</v>
      </c>
      <c r="J19" s="67">
        <v>37305</v>
      </c>
      <c r="K19" s="55">
        <v>8041</v>
      </c>
      <c r="L19" s="37" t="s">
        <v>171</v>
      </c>
      <c r="N19" s="63">
        <f t="shared" si="1"/>
        <v>-100</v>
      </c>
      <c r="O19" s="63" t="e">
        <f t="shared" si="2"/>
        <v>#VALUE!</v>
      </c>
      <c r="P19" s="63">
        <f t="shared" si="0"/>
        <v>0</v>
      </c>
      <c r="Q19" s="29">
        <f t="shared" si="3"/>
        <v>0</v>
      </c>
    </row>
    <row r="20" spans="2:17" ht="18" customHeight="1" x14ac:dyDescent="0.25">
      <c r="B20" s="56">
        <v>0.99194948705086472</v>
      </c>
      <c r="C20" s="87">
        <v>28.520492094792871</v>
      </c>
      <c r="D20" s="66">
        <v>849221</v>
      </c>
      <c r="E20" s="66">
        <v>660767</v>
      </c>
      <c r="F20" s="66">
        <v>275519</v>
      </c>
      <c r="G20" s="66">
        <v>300306</v>
      </c>
      <c r="H20" s="66">
        <v>404668</v>
      </c>
      <c r="I20" s="66">
        <v>398841</v>
      </c>
      <c r="J20" s="66">
        <v>262203</v>
      </c>
      <c r="K20" s="53">
        <v>67442</v>
      </c>
      <c r="L20" s="17" t="s">
        <v>98</v>
      </c>
      <c r="N20" s="63">
        <f t="shared" si="1"/>
        <v>109.85622782132513</v>
      </c>
      <c r="O20" s="63">
        <f t="shared" si="2"/>
        <v>81.335735726532263</v>
      </c>
      <c r="P20" s="63">
        <f t="shared" si="0"/>
        <v>0.99194948705086472</v>
      </c>
      <c r="Q20" s="29">
        <f t="shared" si="3"/>
        <v>0</v>
      </c>
    </row>
    <row r="21" spans="2:17" ht="18" customHeight="1" x14ac:dyDescent="0.25">
      <c r="B21" s="57">
        <v>3.4296447846876315</v>
      </c>
      <c r="C21" s="88">
        <v>40.878686523566351</v>
      </c>
      <c r="D21" s="67">
        <v>2936164</v>
      </c>
      <c r="E21" s="67">
        <v>2084179</v>
      </c>
      <c r="F21" s="67">
        <v>1340868</v>
      </c>
      <c r="G21" s="67">
        <v>1289137</v>
      </c>
      <c r="H21" s="67">
        <v>1323864</v>
      </c>
      <c r="I21" s="67">
        <v>839500</v>
      </c>
      <c r="J21" s="67">
        <v>916718</v>
      </c>
      <c r="K21" s="55">
        <v>461537</v>
      </c>
      <c r="L21" s="37" t="s">
        <v>99</v>
      </c>
      <c r="N21" s="63">
        <f t="shared" si="1"/>
        <v>121.78743435881631</v>
      </c>
      <c r="O21" s="63">
        <f t="shared" si="2"/>
        <v>80.908747835249955</v>
      </c>
      <c r="P21" s="63">
        <f t="shared" si="0"/>
        <v>3.4296447846876315</v>
      </c>
      <c r="Q21" s="29">
        <f t="shared" si="3"/>
        <v>0</v>
      </c>
    </row>
    <row r="22" spans="2:17" ht="18" customHeight="1" x14ac:dyDescent="0.25">
      <c r="B22" s="56">
        <v>1.8022442477375802</v>
      </c>
      <c r="C22" s="87">
        <v>-23.716365340727059</v>
      </c>
      <c r="D22" s="66">
        <v>1542925</v>
      </c>
      <c r="E22" s="66">
        <v>2022616</v>
      </c>
      <c r="F22" s="66">
        <v>1766640</v>
      </c>
      <c r="G22" s="66">
        <v>2026170</v>
      </c>
      <c r="H22" s="66">
        <v>1811465</v>
      </c>
      <c r="I22" s="66">
        <v>451202</v>
      </c>
      <c r="J22" s="66">
        <v>215660</v>
      </c>
      <c r="K22" s="53">
        <v>220899</v>
      </c>
      <c r="L22" s="17" t="s">
        <v>100</v>
      </c>
      <c r="N22" s="63">
        <f t="shared" si="1"/>
        <v>-14.82446528086383</v>
      </c>
      <c r="O22" s="63">
        <f t="shared" si="2"/>
        <v>8.8919000598632287</v>
      </c>
      <c r="P22" s="63">
        <f t="shared" si="0"/>
        <v>1.8022442477375802</v>
      </c>
      <c r="Q22" s="29">
        <f t="shared" si="3"/>
        <v>0</v>
      </c>
    </row>
    <row r="23" spans="2:17" ht="18" customHeight="1" x14ac:dyDescent="0.25">
      <c r="B23" s="57">
        <v>0.38406021447048211</v>
      </c>
      <c r="C23" s="88">
        <v>0.33751102403774264</v>
      </c>
      <c r="D23" s="67">
        <v>328799</v>
      </c>
      <c r="E23" s="67">
        <v>327693</v>
      </c>
      <c r="F23" s="67">
        <v>190210</v>
      </c>
      <c r="G23" s="67">
        <v>73834</v>
      </c>
      <c r="H23" s="67">
        <v>54392</v>
      </c>
      <c r="I23" s="67">
        <v>32241</v>
      </c>
      <c r="J23" s="67">
        <v>32556</v>
      </c>
      <c r="K23" s="55">
        <v>53254</v>
      </c>
      <c r="L23" s="37" t="s">
        <v>101</v>
      </c>
      <c r="N23" s="63">
        <f t="shared" si="1"/>
        <v>504.49882335637596</v>
      </c>
      <c r="O23" s="63">
        <f t="shared" si="2"/>
        <v>504.16131233233824</v>
      </c>
      <c r="P23" s="63">
        <f t="shared" si="0"/>
        <v>0.38406021447048211</v>
      </c>
      <c r="Q23" s="29">
        <f t="shared" si="3"/>
        <v>0</v>
      </c>
    </row>
    <row r="24" spans="2:17" ht="18" customHeight="1" x14ac:dyDescent="0.25">
      <c r="B24" s="56">
        <v>3.5262429972019471</v>
      </c>
      <c r="C24" s="87">
        <v>-48.445252401742252</v>
      </c>
      <c r="D24" s="66">
        <v>3018863</v>
      </c>
      <c r="E24" s="66">
        <v>5855645</v>
      </c>
      <c r="F24" s="66">
        <v>3018162</v>
      </c>
      <c r="G24" s="66">
        <v>2862255</v>
      </c>
      <c r="H24" s="66">
        <v>1107672</v>
      </c>
      <c r="I24" s="66">
        <v>772744</v>
      </c>
      <c r="J24" s="66">
        <v>628629</v>
      </c>
      <c r="K24" s="53">
        <v>246047</v>
      </c>
      <c r="L24" s="17" t="s">
        <v>102</v>
      </c>
      <c r="N24" s="63">
        <f t="shared" si="1"/>
        <v>172.54123964494906</v>
      </c>
      <c r="O24" s="63">
        <f t="shared" si="2"/>
        <v>220.9864920466913</v>
      </c>
      <c r="P24" s="63">
        <f t="shared" si="0"/>
        <v>3.5262429972019471</v>
      </c>
      <c r="Q24" s="29">
        <f t="shared" si="3"/>
        <v>0</v>
      </c>
    </row>
    <row r="25" spans="2:17" ht="18" customHeight="1" x14ac:dyDescent="0.25">
      <c r="B25" s="57">
        <v>1.5454896353361702</v>
      </c>
      <c r="C25" s="88">
        <v>65.431848701040522</v>
      </c>
      <c r="D25" s="67">
        <v>1323114</v>
      </c>
      <c r="E25" s="67">
        <v>799794</v>
      </c>
      <c r="F25" s="67">
        <v>454569</v>
      </c>
      <c r="G25" s="67">
        <v>440806</v>
      </c>
      <c r="H25" s="67">
        <v>550537</v>
      </c>
      <c r="I25" s="67">
        <v>238944</v>
      </c>
      <c r="J25" s="67">
        <v>151148</v>
      </c>
      <c r="K25" s="55">
        <v>99378</v>
      </c>
      <c r="L25" s="37" t="s">
        <v>103</v>
      </c>
      <c r="N25" s="63">
        <f t="shared" si="1"/>
        <v>140.33153085078752</v>
      </c>
      <c r="O25" s="63">
        <f t="shared" si="2"/>
        <v>74.899682149746994</v>
      </c>
      <c r="P25" s="63">
        <f t="shared" si="0"/>
        <v>1.5454896353361702</v>
      </c>
      <c r="Q25" s="29">
        <f t="shared" si="3"/>
        <v>0</v>
      </c>
    </row>
    <row r="26" spans="2:17" ht="18" customHeight="1" x14ac:dyDescent="0.25">
      <c r="B26" s="82">
        <v>7.4756473487178651E-5</v>
      </c>
      <c r="C26" s="87">
        <v>39.130434782608695</v>
      </c>
      <c r="D26" s="66">
        <v>64</v>
      </c>
      <c r="E26" s="66">
        <v>46</v>
      </c>
      <c r="F26" s="66">
        <v>30</v>
      </c>
      <c r="G26" s="66">
        <v>17</v>
      </c>
      <c r="H26" s="66">
        <v>22</v>
      </c>
      <c r="I26" s="66">
        <v>37</v>
      </c>
      <c r="J26" s="66">
        <v>8</v>
      </c>
      <c r="K26" s="53">
        <v>17</v>
      </c>
      <c r="L26" s="17" t="s">
        <v>111</v>
      </c>
      <c r="N26" s="63">
        <f t="shared" si="1"/>
        <v>190.90909090909091</v>
      </c>
      <c r="O26" s="63">
        <f t="shared" si="2"/>
        <v>151.77865612648222</v>
      </c>
      <c r="P26" s="63">
        <f t="shared" si="0"/>
        <v>7.4756473487178651E-5</v>
      </c>
      <c r="Q26" s="29">
        <f t="shared" si="3"/>
        <v>0</v>
      </c>
    </row>
    <row r="27" spans="2:17" ht="18" customHeight="1" x14ac:dyDescent="0.25">
      <c r="B27" s="57">
        <v>0.20603701741995203</v>
      </c>
      <c r="C27" s="88">
        <v>-73.745752444344561</v>
      </c>
      <c r="D27" s="67">
        <v>176391</v>
      </c>
      <c r="E27" s="67">
        <v>671857</v>
      </c>
      <c r="F27" s="67">
        <v>153705</v>
      </c>
      <c r="G27" s="67">
        <v>246835</v>
      </c>
      <c r="H27" s="67">
        <v>250557</v>
      </c>
      <c r="I27" s="67">
        <v>451745</v>
      </c>
      <c r="J27" s="67">
        <v>249196</v>
      </c>
      <c r="K27" s="55">
        <v>48963</v>
      </c>
      <c r="L27" s="37" t="s">
        <v>104</v>
      </c>
      <c r="N27" s="63">
        <f t="shared" si="1"/>
        <v>-29.60045019696117</v>
      </c>
      <c r="O27" s="63">
        <f t="shared" si="2"/>
        <v>44.145302247383391</v>
      </c>
      <c r="P27" s="63">
        <f t="shared" si="0"/>
        <v>0.20603701741995203</v>
      </c>
      <c r="Q27" s="29">
        <f t="shared" si="3"/>
        <v>0</v>
      </c>
    </row>
    <row r="28" spans="2:17" ht="18" customHeight="1" x14ac:dyDescent="0.25">
      <c r="B28" s="56">
        <v>1.1492254265689061</v>
      </c>
      <c r="C28" s="87">
        <v>14.23842366819934</v>
      </c>
      <c r="D28" s="66">
        <v>983867</v>
      </c>
      <c r="E28" s="66">
        <v>861240</v>
      </c>
      <c r="F28" s="66">
        <v>296090</v>
      </c>
      <c r="G28" s="66">
        <v>394867</v>
      </c>
      <c r="H28" s="66">
        <v>146464</v>
      </c>
      <c r="I28" s="66">
        <v>40268</v>
      </c>
      <c r="J28" s="66">
        <v>30737</v>
      </c>
      <c r="K28" s="53">
        <v>32245</v>
      </c>
      <c r="L28" s="17" t="s">
        <v>105</v>
      </c>
      <c r="N28" s="63">
        <f t="shared" si="1"/>
        <v>571.74664081275944</v>
      </c>
      <c r="O28" s="63">
        <f t="shared" si="2"/>
        <v>557.50821714456015</v>
      </c>
      <c r="P28" s="63">
        <f t="shared" si="0"/>
        <v>1.1492254265689061</v>
      </c>
      <c r="Q28" s="29">
        <f t="shared" si="3"/>
        <v>0</v>
      </c>
    </row>
    <row r="29" spans="2:17" ht="30.75" customHeight="1" x14ac:dyDescent="0.25">
      <c r="B29" s="230">
        <v>2.5697537761217661E-5</v>
      </c>
      <c r="C29" s="88">
        <v>-26.666666666666668</v>
      </c>
      <c r="D29" s="67">
        <v>22</v>
      </c>
      <c r="E29" s="67">
        <v>30</v>
      </c>
      <c r="F29" s="67">
        <v>24</v>
      </c>
      <c r="G29" s="67">
        <v>26</v>
      </c>
      <c r="H29" s="67">
        <v>57</v>
      </c>
      <c r="I29" s="67">
        <v>60</v>
      </c>
      <c r="J29" s="67">
        <v>56</v>
      </c>
      <c r="K29" s="55">
        <v>66</v>
      </c>
      <c r="L29" s="37" t="s">
        <v>112</v>
      </c>
      <c r="N29" s="63">
        <f t="shared" si="1"/>
        <v>-61.403508771929829</v>
      </c>
      <c r="O29" s="63">
        <f t="shared" si="2"/>
        <v>-34.736842105263165</v>
      </c>
      <c r="P29" s="63">
        <f t="shared" si="0"/>
        <v>2.5697537761217661E-5</v>
      </c>
      <c r="Q29" s="29">
        <f t="shared" si="3"/>
        <v>0</v>
      </c>
    </row>
    <row r="30" spans="2:17" ht="18" customHeight="1" x14ac:dyDescent="0.25">
      <c r="B30" s="56">
        <v>0.44696077849055349</v>
      </c>
      <c r="C30" s="87">
        <v>37.754025711271993</v>
      </c>
      <c r="D30" s="66">
        <v>382649</v>
      </c>
      <c r="E30" s="66">
        <v>277777</v>
      </c>
      <c r="F30" s="66">
        <v>208696</v>
      </c>
      <c r="G30" s="66">
        <v>243206</v>
      </c>
      <c r="H30" s="66">
        <v>148285</v>
      </c>
      <c r="I30" s="66">
        <v>184816</v>
      </c>
      <c r="J30" s="66">
        <v>201961</v>
      </c>
      <c r="K30" s="53">
        <v>151413</v>
      </c>
      <c r="L30" s="17" t="s">
        <v>106</v>
      </c>
      <c r="N30" s="63">
        <f t="shared" si="1"/>
        <v>158.04970158815794</v>
      </c>
      <c r="O30" s="63">
        <f t="shared" si="2"/>
        <v>120.29567587688595</v>
      </c>
      <c r="P30" s="63">
        <f t="shared" si="0"/>
        <v>0.44696077849055349</v>
      </c>
      <c r="Q30" s="29">
        <f t="shared" si="3"/>
        <v>0</v>
      </c>
    </row>
    <row r="31" spans="2:17" ht="18" customHeight="1" x14ac:dyDescent="0.25">
      <c r="B31" s="57">
        <v>0.66319504612211599</v>
      </c>
      <c r="C31" s="88">
        <v>-49.399364205689352</v>
      </c>
      <c r="D31" s="67">
        <v>567770</v>
      </c>
      <c r="E31" s="67">
        <v>1122061</v>
      </c>
      <c r="F31" s="67">
        <v>604866</v>
      </c>
      <c r="G31" s="67">
        <v>563310</v>
      </c>
      <c r="H31" s="67">
        <v>905245</v>
      </c>
      <c r="I31" s="67">
        <v>408934</v>
      </c>
      <c r="J31" s="67">
        <v>135002</v>
      </c>
      <c r="K31" s="55">
        <v>64792</v>
      </c>
      <c r="L31" s="37" t="s">
        <v>107</v>
      </c>
      <c r="N31" s="63">
        <f t="shared" si="1"/>
        <v>-37.279962882976427</v>
      </c>
      <c r="O31" s="63">
        <f t="shared" si="2"/>
        <v>12.119401322712925</v>
      </c>
      <c r="P31" s="63">
        <f t="shared" si="0"/>
        <v>0.66319504612211599</v>
      </c>
      <c r="Q31" s="29">
        <f t="shared" si="3"/>
        <v>0</v>
      </c>
    </row>
    <row r="32" spans="2:17" ht="18" customHeight="1" x14ac:dyDescent="0.25">
      <c r="B32" s="56">
        <v>1.2339303513793709</v>
      </c>
      <c r="C32" s="87">
        <v>13.656771578060598</v>
      </c>
      <c r="D32" s="66">
        <v>1056384</v>
      </c>
      <c r="E32" s="66">
        <v>929451</v>
      </c>
      <c r="F32" s="66">
        <v>604030</v>
      </c>
      <c r="G32" s="66">
        <v>530773</v>
      </c>
      <c r="H32" s="66">
        <v>584121</v>
      </c>
      <c r="I32" s="66">
        <v>242062</v>
      </c>
      <c r="J32" s="66">
        <v>70342</v>
      </c>
      <c r="K32" s="53">
        <v>22266</v>
      </c>
      <c r="L32" s="17" t="s">
        <v>108</v>
      </c>
      <c r="N32" s="63">
        <f t="shared" si="1"/>
        <v>80.850200557761156</v>
      </c>
      <c r="O32" s="63">
        <f t="shared" si="2"/>
        <v>67.193428979700556</v>
      </c>
      <c r="P32" s="63">
        <f t="shared" si="0"/>
        <v>1.2339303513793709</v>
      </c>
      <c r="Q32" s="29">
        <f t="shared" si="3"/>
        <v>0</v>
      </c>
    </row>
    <row r="33" spans="2:21" ht="18" customHeight="1" x14ac:dyDescent="0.25">
      <c r="B33" s="84">
        <v>3.4358776056646251E-2</v>
      </c>
      <c r="C33" s="88">
        <v>-7.4213955245019347</v>
      </c>
      <c r="D33" s="67">
        <v>29415</v>
      </c>
      <c r="E33" s="67">
        <v>31773</v>
      </c>
      <c r="F33" s="67">
        <v>794</v>
      </c>
      <c r="G33" s="67">
        <v>1373</v>
      </c>
      <c r="H33" s="67">
        <v>383</v>
      </c>
      <c r="I33" s="67">
        <v>0</v>
      </c>
      <c r="J33" s="67">
        <v>0</v>
      </c>
      <c r="K33" s="55">
        <v>0</v>
      </c>
      <c r="L33" s="37" t="s">
        <v>155</v>
      </c>
      <c r="N33" s="63">
        <f t="shared" si="1"/>
        <v>7580.1566579634464</v>
      </c>
      <c r="O33" s="63">
        <f t="shared" si="2"/>
        <v>7587.5780534879486</v>
      </c>
      <c r="P33" s="63">
        <f t="shared" si="0"/>
        <v>3.4358776056646251E-2</v>
      </c>
      <c r="Q33" s="29">
        <f t="shared" si="3"/>
        <v>0</v>
      </c>
    </row>
    <row r="34" spans="2:21" ht="18" customHeight="1" x14ac:dyDescent="0.25">
      <c r="B34" s="56">
        <v>0.94543927984285725</v>
      </c>
      <c r="C34" s="87">
        <v>26.845593409193842</v>
      </c>
      <c r="D34" s="66">
        <v>809403</v>
      </c>
      <c r="E34" s="66">
        <v>638101</v>
      </c>
      <c r="F34" s="66">
        <v>314831</v>
      </c>
      <c r="G34" s="66">
        <v>291181</v>
      </c>
      <c r="H34" s="66">
        <v>278017</v>
      </c>
      <c r="I34" s="66">
        <v>59455</v>
      </c>
      <c r="J34" s="66">
        <v>3281</v>
      </c>
      <c r="K34" s="53">
        <v>0</v>
      </c>
      <c r="L34" s="17" t="s">
        <v>64</v>
      </c>
      <c r="N34" s="63">
        <f t="shared" si="1"/>
        <v>191.13435509339357</v>
      </c>
      <c r="O34" s="63">
        <f t="shared" si="2"/>
        <v>164.28876168419973</v>
      </c>
      <c r="P34" s="63">
        <f t="shared" si="0"/>
        <v>0.94543927984285725</v>
      </c>
      <c r="Q34" s="29">
        <f t="shared" si="3"/>
        <v>0</v>
      </c>
    </row>
    <row r="35" spans="2:21" ht="18" customHeight="1" x14ac:dyDescent="0.25">
      <c r="B35" s="84">
        <v>7.8669507646273156E-3</v>
      </c>
      <c r="C35" s="88">
        <v>41.968802698145026</v>
      </c>
      <c r="D35" s="67">
        <v>6735</v>
      </c>
      <c r="E35" s="67">
        <v>4744</v>
      </c>
      <c r="F35" s="67">
        <v>2312</v>
      </c>
      <c r="G35" s="67">
        <v>93</v>
      </c>
      <c r="H35" s="67">
        <v>0</v>
      </c>
      <c r="I35" s="67">
        <v>0</v>
      </c>
      <c r="J35" s="67">
        <v>0</v>
      </c>
      <c r="K35" s="55">
        <v>0</v>
      </c>
      <c r="L35" s="37" t="s">
        <v>110</v>
      </c>
      <c r="N35" s="63" t="e">
        <f t="shared" si="1"/>
        <v>#DIV/0!</v>
      </c>
      <c r="O35" s="63" t="e">
        <f t="shared" si="2"/>
        <v>#DIV/0!</v>
      </c>
      <c r="P35" s="63">
        <f t="shared" si="0"/>
        <v>7.8669507646273156E-3</v>
      </c>
      <c r="Q35" s="29">
        <f t="shared" si="3"/>
        <v>0</v>
      </c>
    </row>
    <row r="36" spans="2:21" s="168" customFormat="1" ht="16.5" customHeight="1" x14ac:dyDescent="0.25">
      <c r="B36" s="229">
        <v>1.0430864191257898E-3</v>
      </c>
      <c r="C36" s="87" t="s">
        <v>113</v>
      </c>
      <c r="D36" s="66">
        <v>893</v>
      </c>
      <c r="E36" s="66">
        <v>0</v>
      </c>
      <c r="F36" s="66">
        <v>0</v>
      </c>
      <c r="G36" s="66">
        <v>0</v>
      </c>
      <c r="H36" s="66">
        <v>0</v>
      </c>
      <c r="I36" s="66">
        <v>0</v>
      </c>
      <c r="J36" s="66">
        <v>3281</v>
      </c>
      <c r="K36" s="53">
        <v>0</v>
      </c>
      <c r="L36" s="17" t="s">
        <v>164</v>
      </c>
      <c r="Q36" s="29"/>
    </row>
    <row r="37" spans="2:21" ht="18" customHeight="1" x14ac:dyDescent="0.25">
      <c r="B37" s="57">
        <v>84.134888011006467</v>
      </c>
      <c r="C37" s="88">
        <v>11.140369041222966</v>
      </c>
      <c r="D37" s="67">
        <v>72028984</v>
      </c>
      <c r="E37" s="67">
        <v>64809020</v>
      </c>
      <c r="F37" s="67">
        <f>SUM(F7:F35)</f>
        <v>44760677</v>
      </c>
      <c r="G37" s="67">
        <v>43241525</v>
      </c>
      <c r="H37" s="67">
        <v>46556157</v>
      </c>
      <c r="I37" s="67">
        <v>47109608</v>
      </c>
      <c r="J37" s="67">
        <v>23769337</v>
      </c>
      <c r="K37" s="55">
        <v>6623823</v>
      </c>
      <c r="L37" s="37" t="s">
        <v>69</v>
      </c>
      <c r="N37" s="63">
        <f t="shared" si="1"/>
        <v>54.714196019228986</v>
      </c>
      <c r="O37" s="63">
        <f t="shared" si="2"/>
        <v>43.573826978006018</v>
      </c>
      <c r="P37" s="63">
        <f>D37/$D$38*100</f>
        <v>84.134888011006495</v>
      </c>
      <c r="Q37" s="29">
        <f t="shared" si="3"/>
        <v>0</v>
      </c>
    </row>
    <row r="38" spans="2:21" ht="18" customHeight="1" thickBot="1" x14ac:dyDescent="0.3">
      <c r="B38" s="56">
        <v>99.999999999999972</v>
      </c>
      <c r="C38" s="87">
        <v>11.624237308570667</v>
      </c>
      <c r="D38" s="66">
        <v>85611315</v>
      </c>
      <c r="E38" s="66">
        <v>76695991</v>
      </c>
      <c r="F38" s="66">
        <v>51131392</v>
      </c>
      <c r="G38" s="66">
        <v>50522244</v>
      </c>
      <c r="H38" s="66">
        <v>56006970</v>
      </c>
      <c r="I38" s="66">
        <v>60767904</v>
      </c>
      <c r="J38" s="66">
        <v>59349025</v>
      </c>
      <c r="K38" s="53">
        <v>35305073</v>
      </c>
      <c r="L38" s="17" t="s">
        <v>70</v>
      </c>
      <c r="M38" s="173"/>
      <c r="N38" s="169">
        <f t="shared" si="1"/>
        <v>52.85832281232139</v>
      </c>
      <c r="O38" s="169">
        <f t="shared" si="2"/>
        <v>41.23408550375072</v>
      </c>
      <c r="P38" s="169">
        <f>D38/$D$38*100</f>
        <v>100</v>
      </c>
      <c r="Q38" s="169">
        <f t="shared" si="3"/>
        <v>0</v>
      </c>
      <c r="R38" s="169"/>
      <c r="S38" s="169"/>
    </row>
    <row r="39" spans="2:21" ht="18" customHeight="1" x14ac:dyDescent="0.25">
      <c r="B39" s="257" t="s">
        <v>172</v>
      </c>
      <c r="C39" s="257"/>
      <c r="D39" s="257"/>
      <c r="E39" s="257"/>
      <c r="F39" s="257"/>
      <c r="G39" s="257"/>
      <c r="H39" s="257"/>
      <c r="I39" s="257"/>
      <c r="J39" s="257"/>
      <c r="K39" s="257"/>
      <c r="L39" s="257"/>
      <c r="M39" s="172"/>
      <c r="N39" s="172"/>
      <c r="O39" s="172"/>
      <c r="P39" s="172"/>
      <c r="Q39" s="172"/>
      <c r="R39" s="172"/>
      <c r="S39" s="172"/>
      <c r="T39" s="171"/>
      <c r="U39" s="171"/>
    </row>
    <row r="40" spans="2:21" ht="18" customHeight="1" x14ac:dyDescent="0.25">
      <c r="B40" s="69"/>
      <c r="C40" s="69"/>
      <c r="D40" s="123"/>
      <c r="E40" s="123"/>
      <c r="F40" s="123"/>
      <c r="G40" s="123"/>
      <c r="H40" s="123"/>
      <c r="I40" s="123">
        <f t="shared" ref="I40" si="4">SUM(I7:I35)</f>
        <v>47109608</v>
      </c>
      <c r="J40" s="123"/>
      <c r="K40" s="69"/>
      <c r="L40" s="69"/>
    </row>
    <row r="41" spans="2:21" ht="18" customHeight="1" x14ac:dyDescent="0.25">
      <c r="D41" s="123"/>
      <c r="E41" s="123"/>
      <c r="F41" s="123"/>
      <c r="G41" s="123"/>
      <c r="H41" s="123"/>
      <c r="I41" s="123">
        <f t="shared" ref="I41" si="5">I40+I6</f>
        <v>60767904</v>
      </c>
      <c r="J41" s="123"/>
    </row>
    <row r="43" spans="2:21" x14ac:dyDescent="0.25">
      <c r="D43" s="222">
        <v>1398</v>
      </c>
      <c r="E43" s="222">
        <v>1399</v>
      </c>
      <c r="F43" s="222">
        <v>1400</v>
      </c>
      <c r="G43" s="222">
        <v>1401</v>
      </c>
      <c r="H43" s="222">
        <v>1402</v>
      </c>
      <c r="I43" s="63">
        <v>1401</v>
      </c>
    </row>
    <row r="44" spans="2:21" x14ac:dyDescent="0.25">
      <c r="D44" s="223">
        <f>H38</f>
        <v>56006970</v>
      </c>
      <c r="E44" s="223">
        <f>G38</f>
        <v>50522244</v>
      </c>
      <c r="F44" s="223">
        <f>F38</f>
        <v>51131392</v>
      </c>
      <c r="G44" s="223">
        <f>E38</f>
        <v>76695991</v>
      </c>
      <c r="H44" s="223">
        <f>D38</f>
        <v>85611315</v>
      </c>
      <c r="I44" s="68">
        <f>D38</f>
        <v>85611315</v>
      </c>
      <c r="J44" s="68"/>
    </row>
    <row r="47" spans="2:21" ht="15.75" x14ac:dyDescent="0.25">
      <c r="C47" s="223">
        <v>29261586</v>
      </c>
      <c r="D47" s="225" t="s">
        <v>95</v>
      </c>
    </row>
    <row r="48" spans="2:21" x14ac:dyDescent="0.25">
      <c r="C48" s="222">
        <v>13582331</v>
      </c>
      <c r="D48" s="215" t="s">
        <v>7</v>
      </c>
      <c r="E48" s="68"/>
      <c r="F48" s="68"/>
      <c r="G48" s="68"/>
      <c r="H48" s="68"/>
      <c r="I48" s="68"/>
      <c r="J48" s="68"/>
      <c r="K48" s="68"/>
    </row>
    <row r="49" spans="3:5" ht="15.75" x14ac:dyDescent="0.25">
      <c r="C49" s="223">
        <v>7399562</v>
      </c>
      <c r="D49" s="225" t="s">
        <v>87</v>
      </c>
      <c r="E49" s="89"/>
    </row>
    <row r="50" spans="3:5" ht="16.5" customHeight="1" x14ac:dyDescent="0.25">
      <c r="C50" s="223">
        <v>4608833</v>
      </c>
      <c r="D50" s="225" t="s">
        <v>86</v>
      </c>
    </row>
    <row r="51" spans="3:5" ht="16.5" customHeight="1" x14ac:dyDescent="0.25">
      <c r="C51" s="223">
        <v>3983243</v>
      </c>
      <c r="D51" s="214" t="s">
        <v>85</v>
      </c>
      <c r="E51" s="89"/>
    </row>
    <row r="52" spans="3:5" ht="16.5" customHeight="1" x14ac:dyDescent="0.25">
      <c r="C52" s="223">
        <v>3018863</v>
      </c>
      <c r="D52" s="225" t="s">
        <v>102</v>
      </c>
      <c r="E52" s="89"/>
    </row>
    <row r="53" spans="3:5" ht="16.5" customHeight="1" x14ac:dyDescent="0.25">
      <c r="C53" s="223">
        <v>2936164</v>
      </c>
      <c r="D53" s="225" t="s">
        <v>99</v>
      </c>
      <c r="E53" s="89"/>
    </row>
    <row r="54" spans="3:5" ht="16.5" customHeight="1" x14ac:dyDescent="0.25">
      <c r="C54" s="223">
        <v>2880359</v>
      </c>
      <c r="D54" s="225" t="s">
        <v>96</v>
      </c>
    </row>
    <row r="55" spans="3:5" ht="16.5" customHeight="1" x14ac:dyDescent="0.25">
      <c r="C55" s="223">
        <v>2714174</v>
      </c>
      <c r="D55" s="225" t="s">
        <v>90</v>
      </c>
      <c r="E55" s="89"/>
    </row>
    <row r="56" spans="3:5" ht="16.5" customHeight="1" x14ac:dyDescent="0.25">
      <c r="C56" s="223">
        <v>1875039</v>
      </c>
      <c r="D56" s="225" t="s">
        <v>89</v>
      </c>
      <c r="E56" s="89"/>
    </row>
    <row r="57" spans="3:5" ht="16.5" customHeight="1" x14ac:dyDescent="0.25">
      <c r="C57" s="223">
        <v>1859880</v>
      </c>
      <c r="D57" s="225" t="s">
        <v>92</v>
      </c>
      <c r="E57" s="89"/>
    </row>
    <row r="58" spans="3:5" ht="16.5" customHeight="1" x14ac:dyDescent="0.25">
      <c r="C58" s="223">
        <v>1800307</v>
      </c>
      <c r="D58" s="225" t="s">
        <v>88</v>
      </c>
      <c r="E58" s="89"/>
    </row>
    <row r="59" spans="3:5" ht="16.5" customHeight="1" x14ac:dyDescent="0.25">
      <c r="C59" s="223">
        <v>1542925</v>
      </c>
      <c r="D59" s="225" t="s">
        <v>100</v>
      </c>
      <c r="E59" s="89"/>
    </row>
    <row r="60" spans="3:5" ht="16.5" customHeight="1" x14ac:dyDescent="0.25">
      <c r="C60" s="223">
        <v>1323114</v>
      </c>
      <c r="D60" s="225" t="s">
        <v>103</v>
      </c>
      <c r="E60" s="89"/>
    </row>
    <row r="61" spans="3:5" ht="16.5" customHeight="1" x14ac:dyDescent="0.25">
      <c r="C61" s="223">
        <v>1197418</v>
      </c>
      <c r="D61" s="214" t="s">
        <v>91</v>
      </c>
      <c r="E61" s="89"/>
    </row>
    <row r="62" spans="3:5" ht="16.5" customHeight="1" x14ac:dyDescent="0.25">
      <c r="C62" s="223">
        <v>1056384</v>
      </c>
      <c r="D62" s="225" t="s">
        <v>108</v>
      </c>
      <c r="E62" s="89"/>
    </row>
    <row r="63" spans="3:5" ht="16.5" customHeight="1" x14ac:dyDescent="0.25">
      <c r="C63" s="223">
        <v>983867</v>
      </c>
      <c r="D63" s="225" t="s">
        <v>105</v>
      </c>
      <c r="E63" s="89"/>
    </row>
    <row r="64" spans="3:5" ht="16.5" customHeight="1" x14ac:dyDescent="0.25">
      <c r="C64" s="223">
        <v>849221</v>
      </c>
      <c r="D64" s="225" t="s">
        <v>98</v>
      </c>
      <c r="E64" s="89"/>
    </row>
    <row r="65" spans="3:12" ht="16.5" customHeight="1" x14ac:dyDescent="0.25">
      <c r="C65" s="223">
        <v>809403</v>
      </c>
      <c r="D65" s="225" t="s">
        <v>64</v>
      </c>
      <c r="E65" s="89"/>
    </row>
    <row r="66" spans="3:12" ht="16.5" customHeight="1" x14ac:dyDescent="0.25">
      <c r="C66" s="223">
        <v>567770</v>
      </c>
      <c r="D66" s="225" t="s">
        <v>107</v>
      </c>
      <c r="E66" s="89"/>
    </row>
    <row r="67" spans="3:12" ht="16.5" customHeight="1" x14ac:dyDescent="0.25">
      <c r="C67" s="223">
        <v>382649</v>
      </c>
      <c r="D67" s="225" t="s">
        <v>106</v>
      </c>
      <c r="E67" s="89"/>
    </row>
    <row r="68" spans="3:12" ht="16.5" customHeight="1" x14ac:dyDescent="0.25">
      <c r="C68" s="223">
        <v>328799</v>
      </c>
      <c r="D68" s="225" t="s">
        <v>101</v>
      </c>
      <c r="E68" s="89"/>
    </row>
    <row r="69" spans="3:12" ht="36" customHeight="1" x14ac:dyDescent="0.25">
      <c r="C69" s="223">
        <v>251187</v>
      </c>
      <c r="D69" s="225" t="s">
        <v>94</v>
      </c>
      <c r="E69" s="89"/>
      <c r="L69" s="68"/>
    </row>
    <row r="70" spans="3:12" ht="16.5" customHeight="1" x14ac:dyDescent="0.25">
      <c r="C70" s="223">
        <v>184717</v>
      </c>
      <c r="D70" s="225" t="s">
        <v>93</v>
      </c>
      <c r="E70" s="89"/>
    </row>
    <row r="71" spans="3:12" ht="16.5" customHeight="1" x14ac:dyDescent="0.25">
      <c r="C71" s="223">
        <v>176391</v>
      </c>
      <c r="D71" s="225" t="s">
        <v>104</v>
      </c>
      <c r="E71" s="89"/>
    </row>
    <row r="72" spans="3:12" ht="48" customHeight="1" x14ac:dyDescent="0.25">
      <c r="C72" s="223">
        <v>29415</v>
      </c>
      <c r="D72" s="225" t="s">
        <v>155</v>
      </c>
      <c r="E72" s="89"/>
    </row>
    <row r="73" spans="3:12" ht="16.5" customHeight="1" x14ac:dyDescent="0.25">
      <c r="C73" s="223">
        <v>6735</v>
      </c>
      <c r="D73" s="225" t="s">
        <v>110</v>
      </c>
      <c r="E73" s="89"/>
    </row>
    <row r="74" spans="3:12" ht="16.5" customHeight="1" x14ac:dyDescent="0.25">
      <c r="C74" s="223">
        <v>893</v>
      </c>
      <c r="D74" s="214" t="s">
        <v>164</v>
      </c>
      <c r="E74" s="89"/>
    </row>
    <row r="75" spans="3:12" ht="16.5" customHeight="1" x14ac:dyDescent="0.25">
      <c r="C75" s="223">
        <v>64</v>
      </c>
      <c r="D75" s="225" t="s">
        <v>111</v>
      </c>
      <c r="E75" s="89"/>
    </row>
    <row r="76" spans="3:12" ht="16.5" customHeight="1" x14ac:dyDescent="0.25">
      <c r="C76" s="223">
        <v>22</v>
      </c>
      <c r="D76" s="225" t="s">
        <v>112</v>
      </c>
      <c r="E76" s="89"/>
    </row>
    <row r="77" spans="3:12" ht="16.5" customHeight="1" x14ac:dyDescent="0.25">
      <c r="C77" s="215">
        <f>SUM(C63:C76)</f>
        <v>4571133</v>
      </c>
      <c r="D77" s="214" t="s">
        <v>188</v>
      </c>
    </row>
    <row r="78" spans="3:12" ht="18.75" customHeight="1" x14ac:dyDescent="0.25">
      <c r="C78" s="223">
        <f>SUM(C47:C62)+C77</f>
        <v>85611315</v>
      </c>
      <c r="D78" s="225" t="s">
        <v>173</v>
      </c>
      <c r="E78" s="89"/>
    </row>
    <row r="79" spans="3:12" ht="16.5" customHeight="1" x14ac:dyDescent="0.25">
      <c r="C79" s="168"/>
      <c r="D79" s="168"/>
    </row>
    <row r="80" spans="3:12" x14ac:dyDescent="0.25">
      <c r="C80" s="68"/>
      <c r="D80" s="168"/>
    </row>
    <row r="81" spans="3:11" x14ac:dyDescent="0.25">
      <c r="C81" s="168"/>
      <c r="D81" s="168"/>
      <c r="K81" s="68"/>
    </row>
  </sheetData>
  <sortState xmlns:xlrd2="http://schemas.microsoft.com/office/spreadsheetml/2017/richdata2" ref="C47:D76">
    <sortCondition descending="1" ref="C47"/>
  </sortState>
  <mergeCells count="12">
    <mergeCell ref="B39:L39"/>
    <mergeCell ref="B1:L1"/>
    <mergeCell ref="B2:L2"/>
    <mergeCell ref="B3:D3"/>
    <mergeCell ref="H3:H4"/>
    <mergeCell ref="I3:I4"/>
    <mergeCell ref="J3:J4"/>
    <mergeCell ref="K3:K4"/>
    <mergeCell ref="L3:L4"/>
    <mergeCell ref="G3:G4"/>
    <mergeCell ref="F3:F4"/>
    <mergeCell ref="E3:E4"/>
  </mergeCells>
  <pageMargins left="0.196850393700787" right="0.196850393700787" top="0.196850393700787" bottom="1.1968503937007899" header="0.196850393700787" footer="0.196850393700787"/>
  <pageSetup paperSize="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T50"/>
  <sheetViews>
    <sheetView showGridLines="0" workbookViewId="0">
      <selection activeCell="P4" sqref="P4:P5"/>
    </sheetView>
  </sheetViews>
  <sheetFormatPr defaultColWidth="9.140625" defaultRowHeight="15" x14ac:dyDescent="0.25"/>
  <cols>
    <col min="1" max="1" width="3.5703125" style="24" customWidth="1"/>
    <col min="2" max="3" width="10.85546875" style="24" customWidth="1"/>
    <col min="4" max="4" width="12.85546875" style="24" customWidth="1"/>
    <col min="5" max="5" width="12.7109375" style="24" customWidth="1"/>
    <col min="6" max="6" width="11.28515625" style="24" customWidth="1"/>
    <col min="7" max="8" width="10.85546875" style="24" customWidth="1"/>
    <col min="9" max="9" width="12.5703125" style="24" customWidth="1"/>
    <col min="10" max="10" width="12.5703125" style="24" hidden="1" customWidth="1"/>
    <col min="11" max="11" width="13.28515625" style="24" customWidth="1"/>
    <col min="12" max="13" width="10.85546875" style="24" customWidth="1"/>
    <col min="14" max="14" width="13.140625" style="24" customWidth="1"/>
    <col min="15" max="15" width="13.140625" style="24" hidden="1" customWidth="1"/>
    <col min="16" max="16" width="17.140625" style="24" customWidth="1"/>
    <col min="17" max="18" width="9.140625" style="24"/>
    <col min="19" max="19" width="16.7109375" style="24" customWidth="1"/>
    <col min="20" max="16384" width="9.140625" style="24"/>
  </cols>
  <sheetData>
    <row r="1" spans="2:20" s="128" customFormat="1" ht="33" customHeight="1" x14ac:dyDescent="0.25">
      <c r="B1" s="245" t="s">
        <v>194</v>
      </c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</row>
    <row r="2" spans="2:20" ht="24" customHeight="1" x14ac:dyDescent="0.25">
      <c r="B2" s="240" t="s">
        <v>123</v>
      </c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</row>
    <row r="3" spans="2:20" ht="24" customHeight="1" thickBot="1" x14ac:dyDescent="0.3">
      <c r="B3" s="241" t="s">
        <v>124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</row>
    <row r="4" spans="2:20" ht="30.75" customHeight="1" x14ac:dyDescent="0.25">
      <c r="B4" s="260" t="s">
        <v>71</v>
      </c>
      <c r="C4" s="261"/>
      <c r="D4" s="261"/>
      <c r="E4" s="263"/>
      <c r="F4" s="260" t="s">
        <v>128</v>
      </c>
      <c r="G4" s="261"/>
      <c r="H4" s="261"/>
      <c r="I4" s="261"/>
      <c r="J4" s="262"/>
      <c r="K4" s="260" t="s">
        <v>149</v>
      </c>
      <c r="L4" s="261"/>
      <c r="M4" s="261"/>
      <c r="N4" s="261"/>
      <c r="O4" s="262"/>
      <c r="P4" s="246" t="s">
        <v>4</v>
      </c>
    </row>
    <row r="5" spans="2:20" ht="76.5" customHeight="1" thickBot="1" x14ac:dyDescent="0.3">
      <c r="B5" s="31" t="s">
        <v>126</v>
      </c>
      <c r="C5" s="43" t="s">
        <v>125</v>
      </c>
      <c r="D5" s="42" t="s">
        <v>160</v>
      </c>
      <c r="E5" s="46">
        <v>1401</v>
      </c>
      <c r="F5" s="31" t="s">
        <v>127</v>
      </c>
      <c r="G5" s="33" t="s">
        <v>129</v>
      </c>
      <c r="H5" s="33" t="s">
        <v>125</v>
      </c>
      <c r="I5" s="146" t="s">
        <v>160</v>
      </c>
      <c r="J5" s="46">
        <v>1401</v>
      </c>
      <c r="K5" s="31" t="s">
        <v>127</v>
      </c>
      <c r="L5" s="33" t="s">
        <v>129</v>
      </c>
      <c r="M5" s="33" t="s">
        <v>125</v>
      </c>
      <c r="N5" s="93" t="s">
        <v>160</v>
      </c>
      <c r="O5" s="46">
        <v>1401</v>
      </c>
      <c r="P5" s="247"/>
    </row>
    <row r="6" spans="2:20" ht="18" customHeight="1" x14ac:dyDescent="0.25">
      <c r="B6" s="177">
        <v>25.604943423445437</v>
      </c>
      <c r="C6" s="120">
        <v>48.097537855928252</v>
      </c>
      <c r="D6" s="137">
        <v>716200.01</v>
      </c>
      <c r="E6" s="138">
        <v>483600.21399999998</v>
      </c>
      <c r="F6" s="133">
        <v>98.700154649819495</v>
      </c>
      <c r="G6" s="120">
        <v>31.136828378356856</v>
      </c>
      <c r="H6" s="120">
        <v>48.807834070449587</v>
      </c>
      <c r="I6" s="137">
        <v>706890.51747202268</v>
      </c>
      <c r="J6" s="138">
        <v>475035.8217950823</v>
      </c>
      <c r="K6" s="133">
        <v>1.2998453501805076</v>
      </c>
      <c r="L6" s="120">
        <v>1.7670277285743459</v>
      </c>
      <c r="M6" s="120">
        <v>8.6999789971297385</v>
      </c>
      <c r="N6" s="137">
        <v>9309.4925279773306</v>
      </c>
      <c r="O6" s="138">
        <v>8564.3922049176763</v>
      </c>
      <c r="P6" s="212" t="s">
        <v>84</v>
      </c>
      <c r="S6" s="213" t="s">
        <v>134</v>
      </c>
      <c r="T6" s="29"/>
    </row>
    <row r="7" spans="2:20" ht="18" customHeight="1" x14ac:dyDescent="0.25">
      <c r="B7" s="119">
        <v>25.604943423445437</v>
      </c>
      <c r="C7" s="121">
        <v>48.097537855928252</v>
      </c>
      <c r="D7" s="139">
        <v>716200.01</v>
      </c>
      <c r="E7" s="140">
        <v>483600.21399999998</v>
      </c>
      <c r="F7" s="119">
        <v>98.700154649819495</v>
      </c>
      <c r="G7" s="121">
        <v>31.136828378356856</v>
      </c>
      <c r="H7" s="121">
        <v>48.807834070449587</v>
      </c>
      <c r="I7" s="139">
        <v>706890.51747202268</v>
      </c>
      <c r="J7" s="140">
        <v>475035.8217950823</v>
      </c>
      <c r="K7" s="119">
        <v>1.2998453501805076</v>
      </c>
      <c r="L7" s="121">
        <v>1.7670277285743459</v>
      </c>
      <c r="M7" s="121">
        <v>8.6999789971297385</v>
      </c>
      <c r="N7" s="139">
        <v>9309.4925279773306</v>
      </c>
      <c r="O7" s="140">
        <v>8564.3922049176763</v>
      </c>
      <c r="P7" s="115" t="s">
        <v>68</v>
      </c>
      <c r="S7" s="213" t="s">
        <v>135</v>
      </c>
      <c r="T7" s="29"/>
    </row>
    <row r="8" spans="2:20" ht="18" customHeight="1" x14ac:dyDescent="0.25">
      <c r="B8" s="118">
        <v>10.441458323433181</v>
      </c>
      <c r="C8" s="122">
        <v>50.120617298465909</v>
      </c>
      <c r="D8" s="147">
        <v>292059.71799999999</v>
      </c>
      <c r="E8" s="148">
        <v>194550.038</v>
      </c>
      <c r="F8" s="118">
        <v>92.489999938985079</v>
      </c>
      <c r="G8" s="122">
        <v>11.898402542060193</v>
      </c>
      <c r="H8" s="122">
        <v>54.58290832376148</v>
      </c>
      <c r="I8" s="147">
        <v>270126.033</v>
      </c>
      <c r="J8" s="148">
        <v>174745.084</v>
      </c>
      <c r="K8" s="118">
        <v>7.5100000610149182</v>
      </c>
      <c r="L8" s="122">
        <v>4.1632161439884641</v>
      </c>
      <c r="M8" s="122">
        <v>10.748477375913119</v>
      </c>
      <c r="N8" s="147">
        <v>21933.684999999998</v>
      </c>
      <c r="O8" s="148">
        <v>19804.953999999998</v>
      </c>
      <c r="P8" s="37" t="s">
        <v>86</v>
      </c>
      <c r="S8" s="213"/>
      <c r="T8" s="29"/>
    </row>
    <row r="9" spans="2:20" ht="18" customHeight="1" x14ac:dyDescent="0.25">
      <c r="B9" s="119">
        <v>7.1015078283704565</v>
      </c>
      <c r="C9" s="121">
        <v>114.31202444587043</v>
      </c>
      <c r="D9" s="139">
        <v>198637.42300000001</v>
      </c>
      <c r="E9" s="140">
        <v>92686.084000000003</v>
      </c>
      <c r="F9" s="119">
        <v>83.771048673592588</v>
      </c>
      <c r="G9" s="121">
        <v>7.329548812460648</v>
      </c>
      <c r="H9" s="121">
        <v>118.93110936679865</v>
      </c>
      <c r="I9" s="139">
        <v>166400.6523053</v>
      </c>
      <c r="J9" s="140">
        <v>76005.942137036007</v>
      </c>
      <c r="K9" s="119">
        <v>16.228951326407415</v>
      </c>
      <c r="L9" s="121">
        <v>6.1188370392950073</v>
      </c>
      <c r="M9" s="121">
        <v>93.264367650717716</v>
      </c>
      <c r="N9" s="139">
        <v>32236.770694700012</v>
      </c>
      <c r="O9" s="140">
        <v>16680.141862963996</v>
      </c>
      <c r="P9" s="17" t="s">
        <v>85</v>
      </c>
      <c r="S9" s="213" t="s">
        <v>136</v>
      </c>
      <c r="T9" s="29"/>
    </row>
    <row r="10" spans="2:20" ht="18" customHeight="1" x14ac:dyDescent="0.25">
      <c r="B10" s="118">
        <v>11.718231327124519</v>
      </c>
      <c r="C10" s="122">
        <v>59.028992040805505</v>
      </c>
      <c r="D10" s="147">
        <v>327772.54200000002</v>
      </c>
      <c r="E10" s="148">
        <v>206108.671</v>
      </c>
      <c r="F10" s="118">
        <v>53.323657904206023</v>
      </c>
      <c r="G10" s="122">
        <v>7.6986525504843373</v>
      </c>
      <c r="H10" s="122">
        <v>58.026106249954914</v>
      </c>
      <c r="I10" s="147">
        <v>174780.30900000001</v>
      </c>
      <c r="J10" s="148">
        <v>110602.174</v>
      </c>
      <c r="K10" s="118">
        <v>46.676342095793977</v>
      </c>
      <c r="L10" s="122">
        <v>29.039339916226787</v>
      </c>
      <c r="M10" s="122">
        <v>60.190393120585298</v>
      </c>
      <c r="N10" s="147">
        <v>152992.23300000001</v>
      </c>
      <c r="O10" s="148">
        <v>95506.497000000003</v>
      </c>
      <c r="P10" s="37" t="s">
        <v>87</v>
      </c>
      <c r="S10" s="213" t="s">
        <v>137</v>
      </c>
      <c r="T10" s="29"/>
    </row>
    <row r="11" spans="2:20" ht="18" customHeight="1" x14ac:dyDescent="0.25">
      <c r="B11" s="119">
        <v>4.4125611874526385</v>
      </c>
      <c r="C11" s="121">
        <v>58.54886760096386</v>
      </c>
      <c r="D11" s="139">
        <v>123424.462</v>
      </c>
      <c r="E11" s="140">
        <v>77846.322</v>
      </c>
      <c r="F11" s="119">
        <v>98.990435729923604</v>
      </c>
      <c r="G11" s="121">
        <v>5.3816654414229159</v>
      </c>
      <c r="H11" s="121">
        <v>58.286472817649049</v>
      </c>
      <c r="I11" s="139">
        <v>122178.41273111399</v>
      </c>
      <c r="J11" s="140">
        <v>77188.157999999996</v>
      </c>
      <c r="K11" s="119">
        <v>1.0095642700763892</v>
      </c>
      <c r="L11" s="121">
        <v>0.23651166835081572</v>
      </c>
      <c r="M11" s="121">
        <v>89.322003161218518</v>
      </c>
      <c r="N11" s="139">
        <v>1246.0492688860104</v>
      </c>
      <c r="O11" s="140">
        <v>658.16400000000431</v>
      </c>
      <c r="P11" s="17" t="s">
        <v>89</v>
      </c>
      <c r="S11" s="62"/>
      <c r="T11" s="29"/>
    </row>
    <row r="12" spans="2:20" ht="18" customHeight="1" x14ac:dyDescent="0.25">
      <c r="B12" s="118">
        <v>2.2602782439540441</v>
      </c>
      <c r="C12" s="122">
        <v>64.336401400134122</v>
      </c>
      <c r="D12" s="147">
        <v>63222.608</v>
      </c>
      <c r="E12" s="148">
        <v>38471.457000000002</v>
      </c>
      <c r="F12" s="118">
        <v>83.411162032417266</v>
      </c>
      <c r="G12" s="122">
        <v>2.3228373228122452</v>
      </c>
      <c r="H12" s="122">
        <v>75.049638884912923</v>
      </c>
      <c r="I12" s="147">
        <v>52734.712</v>
      </c>
      <c r="J12" s="148">
        <v>30125.576000000001</v>
      </c>
      <c r="K12" s="118">
        <v>16.588837967582737</v>
      </c>
      <c r="L12" s="122">
        <v>1.9906995994367584</v>
      </c>
      <c r="M12" s="122">
        <v>25.66553489080421</v>
      </c>
      <c r="N12" s="147">
        <v>10487.896000000001</v>
      </c>
      <c r="O12" s="148">
        <v>8345.8810000000012</v>
      </c>
      <c r="P12" s="37" t="s">
        <v>88</v>
      </c>
      <c r="T12" s="29"/>
    </row>
    <row r="13" spans="2:20" ht="18" customHeight="1" x14ac:dyDescent="0.25">
      <c r="B13" s="119">
        <v>1.815236161595533</v>
      </c>
      <c r="C13" s="121">
        <v>44.759387593483083</v>
      </c>
      <c r="D13" s="139">
        <v>50774.264000000003</v>
      </c>
      <c r="E13" s="140">
        <v>35074.936999999998</v>
      </c>
      <c r="F13" s="119">
        <v>89.445777096837858</v>
      </c>
      <c r="G13" s="121">
        <v>2.0004407618601108</v>
      </c>
      <c r="H13" s="121">
        <v>48.007002067124546</v>
      </c>
      <c r="I13" s="139">
        <v>45415.434999999998</v>
      </c>
      <c r="J13" s="140">
        <v>30684.653000000002</v>
      </c>
      <c r="K13" s="119">
        <v>10.554222903162131</v>
      </c>
      <c r="L13" s="121">
        <v>1.0171552753526631</v>
      </c>
      <c r="M13" s="121">
        <v>22.061101286386258</v>
      </c>
      <c r="N13" s="139">
        <v>5358.8290000000052</v>
      </c>
      <c r="O13" s="140">
        <v>4390.283999999996</v>
      </c>
      <c r="P13" s="17" t="s">
        <v>91</v>
      </c>
      <c r="T13" s="29"/>
    </row>
    <row r="14" spans="2:20" ht="18" customHeight="1" x14ac:dyDescent="0.25">
      <c r="B14" s="118">
        <v>3.2483103966795261</v>
      </c>
      <c r="C14" s="122">
        <v>93.823782790087535</v>
      </c>
      <c r="D14" s="147">
        <v>90859.014999999999</v>
      </c>
      <c r="E14" s="148">
        <v>46877.124000000003</v>
      </c>
      <c r="F14" s="118">
        <v>59.619520418529746</v>
      </c>
      <c r="G14" s="122">
        <v>2.3860454918399552</v>
      </c>
      <c r="H14" s="122">
        <v>116.56713933221803</v>
      </c>
      <c r="I14" s="147">
        <v>54169.709000000003</v>
      </c>
      <c r="J14" s="148">
        <v>25012.894</v>
      </c>
      <c r="K14" s="118">
        <v>40.380479581470254</v>
      </c>
      <c r="L14" s="122">
        <v>6.9639693946061874</v>
      </c>
      <c r="M14" s="122">
        <v>67.805159385901035</v>
      </c>
      <c r="N14" s="147">
        <v>36689.305999999997</v>
      </c>
      <c r="O14" s="148">
        <v>21864.230000000003</v>
      </c>
      <c r="P14" s="37" t="s">
        <v>90</v>
      </c>
      <c r="T14" s="29"/>
    </row>
    <row r="15" spans="2:20" ht="18" customHeight="1" x14ac:dyDescent="0.25">
      <c r="B15" s="119">
        <v>1.7785410462819469</v>
      </c>
      <c r="C15" s="121">
        <v>78.565025592430658</v>
      </c>
      <c r="D15" s="139">
        <v>49747.858999999997</v>
      </c>
      <c r="E15" s="140">
        <v>27859.8</v>
      </c>
      <c r="F15" s="119">
        <v>79.837585424407919</v>
      </c>
      <c r="G15" s="121">
        <v>1.749459953568568</v>
      </c>
      <c r="H15" s="121">
        <v>84.533940911012479</v>
      </c>
      <c r="I15" s="139">
        <v>39717.489425938998</v>
      </c>
      <c r="J15" s="140">
        <v>21523.135109921001</v>
      </c>
      <c r="K15" s="119">
        <v>20.162414575592084</v>
      </c>
      <c r="L15" s="121">
        <v>1.9038568549197932</v>
      </c>
      <c r="M15" s="121">
        <v>58.290989788098933</v>
      </c>
      <c r="N15" s="139">
        <v>10030.369574060998</v>
      </c>
      <c r="O15" s="140">
        <v>6336.6648900789987</v>
      </c>
      <c r="P15" s="17" t="s">
        <v>92</v>
      </c>
      <c r="T15" s="29"/>
    </row>
    <row r="16" spans="2:20" ht="18" customHeight="1" x14ac:dyDescent="0.25">
      <c r="B16" s="118">
        <v>0.20738287830255248</v>
      </c>
      <c r="C16" s="122">
        <v>128.3590480059712</v>
      </c>
      <c r="D16" s="147">
        <v>5800.74</v>
      </c>
      <c r="E16" s="148">
        <v>2540.1840000000002</v>
      </c>
      <c r="F16" s="118">
        <v>73.669583535893693</v>
      </c>
      <c r="G16" s="122">
        <v>0.18823216255351338</v>
      </c>
      <c r="H16" s="122">
        <v>67.711687202615963</v>
      </c>
      <c r="I16" s="147">
        <v>4273.3809999999994</v>
      </c>
      <c r="J16" s="148">
        <v>2548.0519999999997</v>
      </c>
      <c r="K16" s="118">
        <v>26.33041646410631</v>
      </c>
      <c r="L16" s="122">
        <v>0.2899068554356497</v>
      </c>
      <c r="M16" s="149">
        <v>-19512.290289782672</v>
      </c>
      <c r="N16" s="178">
        <v>1527.3590000000004</v>
      </c>
      <c r="O16" s="179">
        <v>-7.8679999999994834</v>
      </c>
      <c r="P16" s="37" t="s">
        <v>93</v>
      </c>
      <c r="T16" s="29"/>
    </row>
    <row r="17" spans="2:20" ht="18" customHeight="1" x14ac:dyDescent="0.25">
      <c r="B17" s="119">
        <v>0.252648535072869</v>
      </c>
      <c r="C17" s="121">
        <v>118.47593985450544</v>
      </c>
      <c r="D17" s="139">
        <v>7066.8729999999996</v>
      </c>
      <c r="E17" s="140">
        <v>3234.623</v>
      </c>
      <c r="F17" s="119">
        <v>92.918452050857582</v>
      </c>
      <c r="G17" s="121">
        <v>0.28923541592104812</v>
      </c>
      <c r="H17" s="121">
        <v>133.48930272118517</v>
      </c>
      <c r="I17" s="139">
        <v>6566.4290000000001</v>
      </c>
      <c r="J17" s="140">
        <v>2812.3040000000001</v>
      </c>
      <c r="K17" s="119">
        <v>7.081547949142422</v>
      </c>
      <c r="L17" s="121">
        <v>9.4988896756845048E-2</v>
      </c>
      <c r="M17" s="121">
        <v>18.499049296858431</v>
      </c>
      <c r="N17" s="139">
        <v>500.44399999999951</v>
      </c>
      <c r="O17" s="140">
        <v>422.31899999999996</v>
      </c>
      <c r="P17" s="17" t="s">
        <v>94</v>
      </c>
      <c r="T17" s="29"/>
    </row>
    <row r="18" spans="2:20" ht="18" customHeight="1" x14ac:dyDescent="0.25">
      <c r="B18" s="118">
        <v>6.1120618981058206</v>
      </c>
      <c r="C18" s="122">
        <v>78.11014242271213</v>
      </c>
      <c r="D18" s="147">
        <v>170961.47099999999</v>
      </c>
      <c r="E18" s="148">
        <v>95986.376000000004</v>
      </c>
      <c r="F18" s="118">
        <v>31.501799263770376</v>
      </c>
      <c r="G18" s="122">
        <v>2.3722246956271937</v>
      </c>
      <c r="H18" s="122">
        <v>124.65441932852983</v>
      </c>
      <c r="I18" s="147">
        <v>53855.939412808999</v>
      </c>
      <c r="J18" s="148">
        <v>23972.793223378001</v>
      </c>
      <c r="K18" s="118">
        <v>68.49820073622962</v>
      </c>
      <c r="L18" s="122">
        <v>22.22771229066819</v>
      </c>
      <c r="M18" s="122">
        <v>62.615894213233517</v>
      </c>
      <c r="N18" s="147">
        <v>117105.53158719098</v>
      </c>
      <c r="O18" s="148">
        <v>72013.582776622003</v>
      </c>
      <c r="P18" s="37" t="s">
        <v>95</v>
      </c>
      <c r="T18" s="29"/>
    </row>
    <row r="19" spans="2:20" ht="18" customHeight="1" x14ac:dyDescent="0.25">
      <c r="B19" s="119">
        <v>2.2484407305588774</v>
      </c>
      <c r="C19" s="121">
        <v>67.840859273477506</v>
      </c>
      <c r="D19" s="139">
        <v>62891.499000000003</v>
      </c>
      <c r="E19" s="140">
        <v>37470.911</v>
      </c>
      <c r="F19" s="119">
        <v>80.314713122038953</v>
      </c>
      <c r="G19" s="121">
        <v>2.2248937476497326</v>
      </c>
      <c r="H19" s="121">
        <v>98.081577043975088</v>
      </c>
      <c r="I19" s="139">
        <v>50511.127</v>
      </c>
      <c r="J19" s="140">
        <v>25500.164000000001</v>
      </c>
      <c r="K19" s="119">
        <v>19.685286877961044</v>
      </c>
      <c r="L19" s="121">
        <v>2.3499090362145152</v>
      </c>
      <c r="M19" s="121">
        <v>3.4218833628344472</v>
      </c>
      <c r="N19" s="139">
        <v>12380.372000000003</v>
      </c>
      <c r="O19" s="140">
        <v>11970.746999999999</v>
      </c>
      <c r="P19" s="17" t="s">
        <v>96</v>
      </c>
      <c r="T19" s="29"/>
    </row>
    <row r="20" spans="2:20" s="207" customFormat="1" ht="18" customHeight="1" x14ac:dyDescent="0.25">
      <c r="B20" s="118">
        <v>0</v>
      </c>
      <c r="C20" s="122">
        <v>-100</v>
      </c>
      <c r="D20" s="147">
        <v>0</v>
      </c>
      <c r="E20" s="148">
        <v>175</v>
      </c>
      <c r="F20" s="118" t="s">
        <v>113</v>
      </c>
      <c r="G20" s="122">
        <v>0</v>
      </c>
      <c r="H20" s="122" t="s">
        <v>113</v>
      </c>
      <c r="I20" s="147">
        <v>0</v>
      </c>
      <c r="J20" s="148">
        <v>0</v>
      </c>
      <c r="K20" s="118" t="s">
        <v>113</v>
      </c>
      <c r="L20" s="122">
        <v>0</v>
      </c>
      <c r="M20" s="122">
        <v>-100</v>
      </c>
      <c r="N20" s="147">
        <v>0</v>
      </c>
      <c r="O20" s="148">
        <v>175</v>
      </c>
      <c r="P20" s="37" t="s">
        <v>196</v>
      </c>
      <c r="T20" s="29"/>
    </row>
    <row r="21" spans="2:20" ht="18" customHeight="1" x14ac:dyDescent="0.25">
      <c r="B21" s="119">
        <v>1.5715611902122655</v>
      </c>
      <c r="C21" s="121">
        <v>44.247634601731853</v>
      </c>
      <c r="D21" s="139">
        <v>43958.392</v>
      </c>
      <c r="E21" s="140">
        <v>30474.255000000001</v>
      </c>
      <c r="F21" s="119">
        <v>91.413368805665144</v>
      </c>
      <c r="G21" s="121">
        <v>1.7700018838782483</v>
      </c>
      <c r="H21" s="121">
        <v>48.377681033486581</v>
      </c>
      <c r="I21" s="139">
        <v>40183.847000000002</v>
      </c>
      <c r="J21" s="140">
        <v>27082.137097783001</v>
      </c>
      <c r="K21" s="119">
        <v>8.5866311943348563</v>
      </c>
      <c r="L21" s="121">
        <v>0.71644352876458883</v>
      </c>
      <c r="M21" s="121">
        <v>11.273991907328867</v>
      </c>
      <c r="N21" s="139">
        <v>3774.5449999999983</v>
      </c>
      <c r="O21" s="140">
        <v>3392.1179022169999</v>
      </c>
      <c r="P21" s="17" t="s">
        <v>98</v>
      </c>
      <c r="T21" s="29"/>
    </row>
    <row r="22" spans="2:20" ht="18" customHeight="1" x14ac:dyDescent="0.25">
      <c r="B22" s="118">
        <v>4.9307086356151579</v>
      </c>
      <c r="C22" s="122">
        <v>42.356943953036932</v>
      </c>
      <c r="D22" s="147">
        <v>137917.64799999999</v>
      </c>
      <c r="E22" s="148">
        <v>96881.573999999993</v>
      </c>
      <c r="F22" s="118">
        <v>90.786459343090769</v>
      </c>
      <c r="G22" s="122">
        <v>5.5152237756085718</v>
      </c>
      <c r="H22" s="122">
        <v>40.310453112547023</v>
      </c>
      <c r="I22" s="147">
        <v>125210.54942846703</v>
      </c>
      <c r="J22" s="148">
        <v>89238.218999999997</v>
      </c>
      <c r="K22" s="118">
        <v>9.2135406569092311</v>
      </c>
      <c r="L22" s="122">
        <v>2.4119247593944548</v>
      </c>
      <c r="M22" s="122">
        <v>66.250273231231134</v>
      </c>
      <c r="N22" s="147">
        <v>12707.098571532959</v>
      </c>
      <c r="O22" s="148">
        <v>7643.3549999999959</v>
      </c>
      <c r="P22" s="37" t="s">
        <v>99</v>
      </c>
      <c r="T22" s="29"/>
    </row>
    <row r="23" spans="2:20" ht="18" customHeight="1" x14ac:dyDescent="0.25">
      <c r="B23" s="119">
        <v>2.6892818790512023</v>
      </c>
      <c r="C23" s="121">
        <v>38.76946779928943</v>
      </c>
      <c r="D23" s="139">
        <v>75222.338000000003</v>
      </c>
      <c r="E23" s="140">
        <v>54206.692000000003</v>
      </c>
      <c r="F23" s="119">
        <v>81.069696344721436</v>
      </c>
      <c r="G23" s="121">
        <v>2.6861334867625999</v>
      </c>
      <c r="H23" s="121">
        <v>36.307914135465005</v>
      </c>
      <c r="I23" s="139">
        <v>60982.521000000001</v>
      </c>
      <c r="J23" s="140">
        <v>44738.797000000006</v>
      </c>
      <c r="K23" s="119">
        <v>18.930303655278571</v>
      </c>
      <c r="L23" s="121">
        <v>2.702848883889843</v>
      </c>
      <c r="M23" s="121">
        <v>50.401087042051138</v>
      </c>
      <c r="N23" s="139">
        <v>14239.817000000003</v>
      </c>
      <c r="O23" s="140">
        <v>9467.8949999999968</v>
      </c>
      <c r="P23" s="17" t="s">
        <v>100</v>
      </c>
      <c r="T23" s="29"/>
    </row>
    <row r="24" spans="2:20" ht="18" customHeight="1" x14ac:dyDescent="0.25">
      <c r="B24" s="118">
        <v>0.6251598076731858</v>
      </c>
      <c r="C24" s="122">
        <v>137.38483680921431</v>
      </c>
      <c r="D24" s="147">
        <v>17486.446</v>
      </c>
      <c r="E24" s="148">
        <v>7366.2860000000001</v>
      </c>
      <c r="F24" s="118">
        <v>64.865885269082128</v>
      </c>
      <c r="G24" s="122">
        <v>0.4996203481547547</v>
      </c>
      <c r="H24" s="122">
        <v>165.46214017089852</v>
      </c>
      <c r="I24" s="147">
        <v>11342.737999999999</v>
      </c>
      <c r="J24" s="148">
        <v>4272.8270000000002</v>
      </c>
      <c r="K24" s="118">
        <v>35.134114730917879</v>
      </c>
      <c r="L24" s="122">
        <v>1.1661325641154727</v>
      </c>
      <c r="M24" s="122">
        <v>98.603181745741608</v>
      </c>
      <c r="N24" s="147">
        <v>6143.7080000000005</v>
      </c>
      <c r="O24" s="148">
        <v>3093.4589999999998</v>
      </c>
      <c r="P24" s="37" t="s">
        <v>101</v>
      </c>
      <c r="T24" s="29"/>
    </row>
    <row r="25" spans="2:20" ht="18" customHeight="1" x14ac:dyDescent="0.25">
      <c r="B25" s="119">
        <v>4.5366019781375844</v>
      </c>
      <c r="C25" s="121">
        <v>56.995423671102628</v>
      </c>
      <c r="D25" s="139">
        <v>126894.027</v>
      </c>
      <c r="E25" s="140">
        <v>80826.577000000005</v>
      </c>
      <c r="F25" s="119">
        <v>76.184555164286806</v>
      </c>
      <c r="G25" s="121">
        <v>4.2582419403843144</v>
      </c>
      <c r="H25" s="121">
        <v>56.940393149494724</v>
      </c>
      <c r="I25" s="139">
        <v>96673.65</v>
      </c>
      <c r="J25" s="140">
        <v>61598.96</v>
      </c>
      <c r="K25" s="119">
        <v>23.815444835713194</v>
      </c>
      <c r="L25" s="121">
        <v>5.7361068787035885</v>
      </c>
      <c r="M25" s="121">
        <v>57.171723360206308</v>
      </c>
      <c r="N25" s="139">
        <v>30220.377000000008</v>
      </c>
      <c r="O25" s="140">
        <v>19227.617000000006</v>
      </c>
      <c r="P25" s="17" t="s">
        <v>102</v>
      </c>
      <c r="T25" s="29"/>
    </row>
    <row r="26" spans="2:20" ht="18" customHeight="1" x14ac:dyDescent="0.25">
      <c r="B26" s="118">
        <v>2.7261571799457043</v>
      </c>
      <c r="C26" s="122">
        <v>97.497577310573362</v>
      </c>
      <c r="D26" s="147">
        <v>76253.782999999996</v>
      </c>
      <c r="E26" s="148">
        <v>38609.983999999997</v>
      </c>
      <c r="F26" s="118">
        <v>73.301084616352753</v>
      </c>
      <c r="G26" s="122">
        <v>2.462033806745584</v>
      </c>
      <c r="H26" s="122">
        <v>107.54322411605639</v>
      </c>
      <c r="I26" s="147">
        <v>55894.850000000006</v>
      </c>
      <c r="J26" s="148">
        <v>26931.667000000001</v>
      </c>
      <c r="K26" s="118">
        <v>26.698915383647247</v>
      </c>
      <c r="L26" s="122">
        <v>3.8643136591037694</v>
      </c>
      <c r="M26" s="122">
        <v>74.331053010463734</v>
      </c>
      <c r="N26" s="147">
        <v>20358.93299999999</v>
      </c>
      <c r="O26" s="148">
        <v>11678.316999999995</v>
      </c>
      <c r="P26" s="37" t="s">
        <v>103</v>
      </c>
      <c r="T26" s="29"/>
    </row>
    <row r="27" spans="2:20" ht="31.5" customHeight="1" x14ac:dyDescent="0.25">
      <c r="B27" s="119">
        <v>0.22088789484555693</v>
      </c>
      <c r="C27" s="121">
        <v>140.62524097610222</v>
      </c>
      <c r="D27" s="139">
        <v>6178.491</v>
      </c>
      <c r="E27" s="140">
        <v>2567.6819999999998</v>
      </c>
      <c r="F27" s="119">
        <v>0</v>
      </c>
      <c r="G27" s="121">
        <v>0</v>
      </c>
      <c r="H27" s="121" t="s">
        <v>113</v>
      </c>
      <c r="I27" s="139">
        <v>0</v>
      </c>
      <c r="J27" s="140">
        <v>0</v>
      </c>
      <c r="K27" s="119">
        <v>100</v>
      </c>
      <c r="L27" s="121">
        <v>1.1727346990114718</v>
      </c>
      <c r="M27" s="121">
        <v>140.62524097610222</v>
      </c>
      <c r="N27" s="139">
        <v>6178.491</v>
      </c>
      <c r="O27" s="140">
        <v>2567.6819999999998</v>
      </c>
      <c r="P27" s="17" t="s">
        <v>111</v>
      </c>
      <c r="T27" s="29"/>
    </row>
    <row r="28" spans="2:20" ht="20.25" customHeight="1" x14ac:dyDescent="0.25">
      <c r="B28" s="118">
        <v>0.62642246528167878</v>
      </c>
      <c r="C28" s="122">
        <v>55.198328278380757</v>
      </c>
      <c r="D28" s="147">
        <v>17521.763999999999</v>
      </c>
      <c r="E28" s="148">
        <v>11289.918</v>
      </c>
      <c r="F28" s="118">
        <v>82.791373873825151</v>
      </c>
      <c r="G28" s="122">
        <v>0.63897686328473957</v>
      </c>
      <c r="H28" s="122">
        <v>38.950992716730561</v>
      </c>
      <c r="I28" s="147">
        <v>14506.509142529299</v>
      </c>
      <c r="J28" s="148">
        <v>10440.018353882999</v>
      </c>
      <c r="K28" s="118">
        <v>17.208626126174853</v>
      </c>
      <c r="L28" s="122">
        <v>0.57232324166512161</v>
      </c>
      <c r="M28" s="122">
        <v>254.77775184949385</v>
      </c>
      <c r="N28" s="147">
        <v>3015.2548574706998</v>
      </c>
      <c r="O28" s="148">
        <v>849.89964611700088</v>
      </c>
      <c r="P28" s="37" t="s">
        <v>104</v>
      </c>
      <c r="T28" s="29"/>
    </row>
    <row r="29" spans="2:20" ht="18" customHeight="1" x14ac:dyDescent="0.25">
      <c r="B29" s="119">
        <v>0.40061536107267548</v>
      </c>
      <c r="C29" s="121">
        <v>53.985094099065037</v>
      </c>
      <c r="D29" s="139">
        <v>11205.677</v>
      </c>
      <c r="E29" s="140">
        <v>7277.1180000000004</v>
      </c>
      <c r="F29" s="119">
        <v>96.282351714046385</v>
      </c>
      <c r="G29" s="121">
        <v>0.47523345534941769</v>
      </c>
      <c r="H29" s="121">
        <v>54.756291454552617</v>
      </c>
      <c r="I29" s="139">
        <v>10789.089341080002</v>
      </c>
      <c r="J29" s="140">
        <v>6971.6644406979995</v>
      </c>
      <c r="K29" s="119">
        <v>3.7176482859536106</v>
      </c>
      <c r="L29" s="121">
        <v>7.9072188143583494E-2</v>
      </c>
      <c r="M29" s="121">
        <v>36.383304837551115</v>
      </c>
      <c r="N29" s="139">
        <v>416.58765891999792</v>
      </c>
      <c r="O29" s="140">
        <v>305.45355930200094</v>
      </c>
      <c r="P29" s="17" t="s">
        <v>105</v>
      </c>
      <c r="T29" s="29"/>
    </row>
    <row r="30" spans="2:20" ht="30.75" customHeight="1" x14ac:dyDescent="0.25">
      <c r="B30" s="118">
        <v>0.20458099251930284</v>
      </c>
      <c r="C30" s="122">
        <v>33.141025715598623</v>
      </c>
      <c r="D30" s="147">
        <v>5722.3680000000004</v>
      </c>
      <c r="E30" s="148">
        <v>4297.9750000000004</v>
      </c>
      <c r="F30" s="118">
        <v>0</v>
      </c>
      <c r="G30" s="122">
        <v>0</v>
      </c>
      <c r="H30" s="122" t="s">
        <v>113</v>
      </c>
      <c r="I30" s="147">
        <v>0</v>
      </c>
      <c r="J30" s="148">
        <v>0</v>
      </c>
      <c r="K30" s="118">
        <v>100</v>
      </c>
      <c r="L30" s="122">
        <v>1.086158337709463</v>
      </c>
      <c r="M30" s="122">
        <v>33.141025715598623</v>
      </c>
      <c r="N30" s="147">
        <v>5722.3680000000004</v>
      </c>
      <c r="O30" s="148">
        <v>4297.9750000000004</v>
      </c>
      <c r="P30" s="37" t="s">
        <v>112</v>
      </c>
      <c r="T30" s="29"/>
    </row>
    <row r="31" spans="2:20" ht="20.25" customHeight="1" x14ac:dyDescent="0.25">
      <c r="B31" s="119">
        <v>0.98090441870705325</v>
      </c>
      <c r="C31" s="121">
        <v>49.7888725963154</v>
      </c>
      <c r="D31" s="139">
        <v>27437.036</v>
      </c>
      <c r="E31" s="140">
        <v>18317.138999999999</v>
      </c>
      <c r="F31" s="119">
        <v>91.416816306251164</v>
      </c>
      <c r="G31" s="121">
        <v>1.1048046730706569</v>
      </c>
      <c r="H31" s="121">
        <v>50.726952797027892</v>
      </c>
      <c r="I31" s="139">
        <v>25082.0648</v>
      </c>
      <c r="J31" s="140">
        <v>16640.7297</v>
      </c>
      <c r="K31" s="119">
        <v>8.5831836937488433</v>
      </c>
      <c r="L31" s="121">
        <v>0.44699530053741016</v>
      </c>
      <c r="M31" s="121">
        <v>40.477101862892368</v>
      </c>
      <c r="N31" s="139">
        <v>2354.9712</v>
      </c>
      <c r="O31" s="140">
        <v>1676.4092999999993</v>
      </c>
      <c r="P31" s="17" t="s">
        <v>106</v>
      </c>
      <c r="T31" s="29"/>
    </row>
    <row r="32" spans="2:20" ht="18" customHeight="1" x14ac:dyDescent="0.25">
      <c r="B32" s="118">
        <v>1.2291635400759202</v>
      </c>
      <c r="C32" s="122">
        <v>52.201602491101376</v>
      </c>
      <c r="D32" s="147">
        <v>34381.131999999998</v>
      </c>
      <c r="E32" s="148">
        <v>22589.205000000002</v>
      </c>
      <c r="F32" s="118">
        <v>85.177394628358954</v>
      </c>
      <c r="G32" s="122">
        <v>1.2899317743582757</v>
      </c>
      <c r="H32" s="122">
        <v>50.964750933463975</v>
      </c>
      <c r="I32" s="147">
        <v>29284.952481337001</v>
      </c>
      <c r="J32" s="148">
        <v>19398.536612194999</v>
      </c>
      <c r="K32" s="118">
        <v>14.822605371641043</v>
      </c>
      <c r="L32" s="122">
        <v>0.96730197615043489</v>
      </c>
      <c r="M32" s="122">
        <v>59.721378070532651</v>
      </c>
      <c r="N32" s="147">
        <v>5096.179518662997</v>
      </c>
      <c r="O32" s="148">
        <v>3190.6683878050026</v>
      </c>
      <c r="P32" s="37" t="s">
        <v>107</v>
      </c>
      <c r="T32" s="29"/>
    </row>
    <row r="33" spans="2:20" ht="18" customHeight="1" x14ac:dyDescent="0.25">
      <c r="B33" s="119">
        <v>1.2600782733528233</v>
      </c>
      <c r="C33" s="121">
        <v>31.535864328881797</v>
      </c>
      <c r="D33" s="139">
        <v>35245.853000000003</v>
      </c>
      <c r="E33" s="140">
        <v>26795.621999999999</v>
      </c>
      <c r="F33" s="119">
        <v>92.849362036308207</v>
      </c>
      <c r="G33" s="121">
        <v>1.4414818108347742</v>
      </c>
      <c r="H33" s="121">
        <v>33.841666594857209</v>
      </c>
      <c r="I33" s="139">
        <v>32725.549654754999</v>
      </c>
      <c r="J33" s="140">
        <v>24450.943033918003</v>
      </c>
      <c r="K33" s="119">
        <v>7.1506379636917945</v>
      </c>
      <c r="L33" s="121">
        <v>0.47837686985438743</v>
      </c>
      <c r="M33" s="121">
        <v>7.4903379824522176</v>
      </c>
      <c r="N33" s="139">
        <v>2520.3033452450036</v>
      </c>
      <c r="O33" s="140">
        <v>2344.6789660819959</v>
      </c>
      <c r="P33" s="17" t="s">
        <v>108</v>
      </c>
      <c r="T33" s="29"/>
    </row>
    <row r="34" spans="2:20" ht="18" customHeight="1" x14ac:dyDescent="0.25">
      <c r="B34" s="118">
        <v>0.38042928484615723</v>
      </c>
      <c r="C34" s="122">
        <v>23.984484824758106</v>
      </c>
      <c r="D34" s="147">
        <v>10641.049000000001</v>
      </c>
      <c r="E34" s="148">
        <v>8582.5650000000005</v>
      </c>
      <c r="F34" s="118">
        <v>98.554681967915002</v>
      </c>
      <c r="G34" s="122">
        <v>0.46193824590029736</v>
      </c>
      <c r="H34" s="122">
        <v>112.73127656795027</v>
      </c>
      <c r="I34" s="147">
        <v>10487.252</v>
      </c>
      <c r="J34" s="148">
        <v>4929.8119999999999</v>
      </c>
      <c r="K34" s="118">
        <v>1.445318032084999</v>
      </c>
      <c r="L34" s="151">
        <v>2.9192092131212603E-2</v>
      </c>
      <c r="M34" s="122">
        <v>-95.789559272143492</v>
      </c>
      <c r="N34" s="147">
        <v>153.79700000000048</v>
      </c>
      <c r="O34" s="148">
        <v>3652.7530000000006</v>
      </c>
      <c r="P34" s="37" t="s">
        <v>109</v>
      </c>
      <c r="T34" s="29"/>
    </row>
    <row r="35" spans="2:20" ht="18" customHeight="1" x14ac:dyDescent="0.25">
      <c r="B35" s="119">
        <v>0.32976328031001878</v>
      </c>
      <c r="C35" s="121">
        <v>13.825781999387662</v>
      </c>
      <c r="D35" s="139">
        <v>9223.8619999999992</v>
      </c>
      <c r="E35" s="140">
        <v>8103.491</v>
      </c>
      <c r="F35" s="119">
        <v>79.920167929658987</v>
      </c>
      <c r="G35" s="121">
        <v>0.32470681334801682</v>
      </c>
      <c r="H35" s="121">
        <v>26.972825608471435</v>
      </c>
      <c r="I35" s="139">
        <v>7371.7260000000006</v>
      </c>
      <c r="J35" s="140">
        <v>5805.7509271559993</v>
      </c>
      <c r="K35" s="119">
        <v>20.079832070341023</v>
      </c>
      <c r="L35" s="121">
        <v>0.35155253191892799</v>
      </c>
      <c r="M35" s="121">
        <v>-19.39314538273517</v>
      </c>
      <c r="N35" s="139">
        <v>1852.1359999999986</v>
      </c>
      <c r="O35" s="140">
        <v>2297.7400728440007</v>
      </c>
      <c r="P35" s="17" t="s">
        <v>64</v>
      </c>
      <c r="T35" s="29"/>
    </row>
    <row r="36" spans="2:20" ht="18" customHeight="1" x14ac:dyDescent="0.25">
      <c r="B36" s="188">
        <v>4.1200398356427359E-2</v>
      </c>
      <c r="C36" s="122">
        <v>12.914566217427726</v>
      </c>
      <c r="D36" s="147">
        <v>1152.423</v>
      </c>
      <c r="E36" s="148">
        <v>1020.615</v>
      </c>
      <c r="F36" s="118">
        <v>83.717816522231843</v>
      </c>
      <c r="G36" s="151">
        <v>4.2496388840356926E-2</v>
      </c>
      <c r="H36" s="122">
        <v>6.6470645257834624</v>
      </c>
      <c r="I36" s="147">
        <v>964.78337269999997</v>
      </c>
      <c r="J36" s="148">
        <v>904.65065962199992</v>
      </c>
      <c r="K36" s="118">
        <v>16.282183477768147</v>
      </c>
      <c r="L36" s="151">
        <v>3.5615735596975097E-2</v>
      </c>
      <c r="M36" s="122">
        <v>61.808040892886119</v>
      </c>
      <c r="N36" s="147">
        <v>187.63962730000003</v>
      </c>
      <c r="O36" s="148">
        <v>115.96434037800009</v>
      </c>
      <c r="P36" s="37" t="s">
        <v>110</v>
      </c>
      <c r="T36" s="29"/>
    </row>
    <row r="37" spans="2:20" s="169" customFormat="1" ht="18" customHeight="1" x14ac:dyDescent="0.25">
      <c r="B37" s="206">
        <v>4.4881439619898177E-2</v>
      </c>
      <c r="C37" s="121">
        <v>3670.0411423766482</v>
      </c>
      <c r="D37" s="139">
        <v>1255.386</v>
      </c>
      <c r="E37" s="140">
        <v>33.298999999999999</v>
      </c>
      <c r="F37" s="119">
        <v>91.700632612041247</v>
      </c>
      <c r="G37" s="121">
        <v>5.07074568620699E-2</v>
      </c>
      <c r="H37" s="121" t="s">
        <v>113</v>
      </c>
      <c r="I37" s="139">
        <v>1151.1969037230001</v>
      </c>
      <c r="J37" s="140">
        <v>0</v>
      </c>
      <c r="K37" s="119">
        <v>8.2993673879587533</v>
      </c>
      <c r="L37" s="150">
        <v>1.977605348339662E-2</v>
      </c>
      <c r="M37" s="121">
        <v>212.88956508303508</v>
      </c>
      <c r="N37" s="139">
        <v>104.18909627699986</v>
      </c>
      <c r="O37" s="140">
        <v>33.298999999999999</v>
      </c>
      <c r="P37" s="17" t="s">
        <v>164</v>
      </c>
      <c r="T37" s="29"/>
    </row>
    <row r="38" spans="2:20" ht="18" customHeight="1" x14ac:dyDescent="0.25">
      <c r="B38" s="118">
        <v>74.39505657655458</v>
      </c>
      <c r="C38" s="122">
        <v>62.810508228323926</v>
      </c>
      <c r="D38" s="147">
        <v>2080916.1489999995</v>
      </c>
      <c r="E38" s="148">
        <v>1278121.5240000002</v>
      </c>
      <c r="F38" s="118">
        <v>75.129452416958188</v>
      </c>
      <c r="G38" s="122">
        <v>68.863171621643147</v>
      </c>
      <c r="H38" s="122">
        <v>65.59034496706154</v>
      </c>
      <c r="I38" s="147">
        <v>1563380.9079997533</v>
      </c>
      <c r="J38" s="148">
        <v>944125.64229559014</v>
      </c>
      <c r="K38" s="118">
        <v>24.870547583041819</v>
      </c>
      <c r="L38" s="122">
        <v>98.23297227142578</v>
      </c>
      <c r="M38" s="122">
        <v>54.952581558556602</v>
      </c>
      <c r="N38" s="147">
        <v>517535.24100024626</v>
      </c>
      <c r="O38" s="148">
        <v>333995.88170441007</v>
      </c>
      <c r="P38" s="37" t="s">
        <v>69</v>
      </c>
      <c r="T38" s="29"/>
    </row>
    <row r="39" spans="2:20" ht="18" customHeight="1" thickBot="1" x14ac:dyDescent="0.3">
      <c r="B39" s="119">
        <v>100.00000000000001</v>
      </c>
      <c r="C39" s="121">
        <v>58.771734415642399</v>
      </c>
      <c r="D39" s="139">
        <v>2797116.1589999995</v>
      </c>
      <c r="E39" s="140">
        <v>1761721.7380000001</v>
      </c>
      <c r="F39" s="119">
        <v>81.164717388191121</v>
      </c>
      <c r="G39" s="121">
        <v>100</v>
      </c>
      <c r="H39" s="121">
        <v>59.972736219021591</v>
      </c>
      <c r="I39" s="139">
        <v>2270271.4254717762</v>
      </c>
      <c r="J39" s="140">
        <v>1419161.4640906723</v>
      </c>
      <c r="K39" s="119">
        <v>18.835282611808882</v>
      </c>
      <c r="L39" s="121">
        <v>100.00000000000013</v>
      </c>
      <c r="M39" s="121">
        <v>53.79621446346512</v>
      </c>
      <c r="N39" s="139">
        <v>526844.73352822335</v>
      </c>
      <c r="O39" s="140">
        <v>342560.27390932781</v>
      </c>
      <c r="P39" s="17" t="s">
        <v>70</v>
      </c>
    </row>
    <row r="40" spans="2:20" ht="18" customHeight="1" x14ac:dyDescent="0.25">
      <c r="B40" s="257" t="s">
        <v>152</v>
      </c>
      <c r="C40" s="257"/>
      <c r="D40" s="257"/>
      <c r="E40" s="257"/>
      <c r="F40" s="257"/>
      <c r="G40" s="257"/>
      <c r="H40" s="257"/>
      <c r="I40" s="257"/>
      <c r="J40" s="257"/>
      <c r="K40" s="257"/>
      <c r="L40" s="257"/>
      <c r="M40" s="257"/>
      <c r="N40" s="257"/>
      <c r="O40" s="257"/>
      <c r="P40" s="257"/>
    </row>
    <row r="41" spans="2:20" x14ac:dyDescent="0.25">
      <c r="B41" s="242" t="s">
        <v>157</v>
      </c>
      <c r="C41" s="242"/>
      <c r="D41" s="242"/>
      <c r="E41" s="242"/>
      <c r="F41" s="242"/>
      <c r="G41" s="242"/>
      <c r="H41" s="242"/>
      <c r="I41" s="242"/>
      <c r="J41" s="242"/>
      <c r="K41" s="242"/>
      <c r="L41" s="242"/>
      <c r="M41" s="242"/>
      <c r="N41" s="242"/>
      <c r="O41" s="242"/>
      <c r="P41" s="242"/>
    </row>
    <row r="42" spans="2:20" x14ac:dyDescent="0.25">
      <c r="F42" s="28"/>
      <c r="G42" s="28"/>
      <c r="I42" s="68"/>
      <c r="J42" s="28"/>
      <c r="K42" s="28"/>
      <c r="N42" s="28"/>
      <c r="O42" s="28"/>
    </row>
    <row r="43" spans="2:20" x14ac:dyDescent="0.25">
      <c r="G43" s="28"/>
      <c r="I43" s="68"/>
      <c r="J43" s="28"/>
      <c r="N43" s="28"/>
      <c r="O43" s="28"/>
    </row>
    <row r="44" spans="2:20" x14ac:dyDescent="0.25">
      <c r="I44" s="28"/>
      <c r="J44" s="28"/>
      <c r="O44" s="28"/>
    </row>
    <row r="45" spans="2:20" x14ac:dyDescent="0.25">
      <c r="I45" s="28"/>
      <c r="J45" s="28"/>
      <c r="O45" s="28"/>
    </row>
    <row r="50" spans="7:7" x14ac:dyDescent="0.25">
      <c r="G50" s="28"/>
    </row>
  </sheetData>
  <mergeCells count="9">
    <mergeCell ref="B41:P41"/>
    <mergeCell ref="B1:P1"/>
    <mergeCell ref="K4:O4"/>
    <mergeCell ref="F4:J4"/>
    <mergeCell ref="B4:E4"/>
    <mergeCell ref="B40:P40"/>
    <mergeCell ref="B2:P2"/>
    <mergeCell ref="B3:P3"/>
    <mergeCell ref="P4:P5"/>
  </mergeCells>
  <pageMargins left="0.196850393700787" right="0.196850393700787" top="0.196850393700787" bottom="1.1968503937007899" header="0.196850393700787" footer="0.196850393700787"/>
  <pageSetup paperSize="9" scale="68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M141"/>
  <sheetViews>
    <sheetView showGridLines="0" zoomScaleNormal="100" zoomScaleSheetLayoutView="100" workbookViewId="0">
      <selection activeCell="K3" sqref="K3:K4"/>
    </sheetView>
  </sheetViews>
  <sheetFormatPr defaultColWidth="9.140625" defaultRowHeight="15" x14ac:dyDescent="0.25"/>
  <cols>
    <col min="1" max="1" width="3.5703125" style="24" customWidth="1"/>
    <col min="2" max="2" width="13.5703125" style="24" customWidth="1"/>
    <col min="3" max="3" width="10.85546875" style="24" customWidth="1"/>
    <col min="4" max="4" width="11.5703125" style="24" customWidth="1"/>
    <col min="5" max="5" width="14" style="24" customWidth="1"/>
    <col min="6" max="6" width="14" style="24" hidden="1" customWidth="1"/>
    <col min="7" max="7" width="10.85546875" style="24" customWidth="1"/>
    <col min="8" max="8" width="12.28515625" style="24" customWidth="1"/>
    <col min="9" max="9" width="15.5703125" style="24" customWidth="1"/>
    <col min="10" max="10" width="14.85546875" style="24" hidden="1" customWidth="1"/>
    <col min="11" max="11" width="20.5703125" style="24" customWidth="1"/>
    <col min="12" max="16384" width="9.140625" style="24"/>
  </cols>
  <sheetData>
    <row r="1" spans="2:13" ht="24" customHeight="1" x14ac:dyDescent="0.25">
      <c r="B1" s="240" t="s">
        <v>130</v>
      </c>
      <c r="C1" s="240"/>
      <c r="D1" s="240"/>
      <c r="E1" s="240"/>
      <c r="F1" s="240"/>
      <c r="G1" s="240"/>
      <c r="H1" s="240"/>
      <c r="I1" s="240"/>
      <c r="J1" s="240"/>
      <c r="K1" s="240"/>
    </row>
    <row r="2" spans="2:13" ht="24" customHeight="1" thickBot="1" x14ac:dyDescent="0.3">
      <c r="B2" s="241" t="s">
        <v>176</v>
      </c>
      <c r="C2" s="241"/>
      <c r="D2" s="241"/>
      <c r="E2" s="241"/>
      <c r="F2" s="241"/>
      <c r="G2" s="241"/>
      <c r="H2" s="241"/>
      <c r="I2" s="241"/>
      <c r="J2" s="241"/>
      <c r="K2" s="241"/>
    </row>
    <row r="3" spans="2:13" ht="30.75" customHeight="1" x14ac:dyDescent="0.25">
      <c r="B3" s="265" t="s">
        <v>73</v>
      </c>
      <c r="C3" s="261" t="s">
        <v>148</v>
      </c>
      <c r="D3" s="261"/>
      <c r="E3" s="261"/>
      <c r="F3" s="262"/>
      <c r="G3" s="260" t="s">
        <v>72</v>
      </c>
      <c r="H3" s="261"/>
      <c r="I3" s="261"/>
      <c r="J3" s="261"/>
      <c r="K3" s="246" t="s">
        <v>4</v>
      </c>
    </row>
    <row r="4" spans="2:13" ht="70.5" customHeight="1" thickBot="1" x14ac:dyDescent="0.3">
      <c r="B4" s="266"/>
      <c r="C4" s="43" t="s">
        <v>126</v>
      </c>
      <c r="D4" s="43" t="s">
        <v>125</v>
      </c>
      <c r="E4" s="42" t="s">
        <v>161</v>
      </c>
      <c r="F4" s="46">
        <v>1401</v>
      </c>
      <c r="G4" s="31" t="s">
        <v>129</v>
      </c>
      <c r="H4" s="33" t="s">
        <v>125</v>
      </c>
      <c r="I4" s="33" t="s">
        <v>161</v>
      </c>
      <c r="J4" s="33">
        <v>1401</v>
      </c>
      <c r="K4" s="247"/>
      <c r="M4" s="214"/>
    </row>
    <row r="5" spans="2:13" ht="18" customHeight="1" x14ac:dyDescent="0.25">
      <c r="B5" s="174">
        <f>E5/I5*100</f>
        <v>5.4888599826148354</v>
      </c>
      <c r="C5" s="136">
        <f t="shared" ref="C5:C32" si="0">E5/$E$35*100</f>
        <v>26.226527513843727</v>
      </c>
      <c r="D5" s="136">
        <f>((E5-F5)/F5)*100</f>
        <v>46.43257148733889</v>
      </c>
      <c r="E5" s="137">
        <v>38322.060297976037</v>
      </c>
      <c r="F5" s="138">
        <v>26170.448219772952</v>
      </c>
      <c r="G5" s="133">
        <f t="shared" ref="G5:G33" si="1">I5/$I$35*100</f>
        <v>37.682597472075422</v>
      </c>
      <c r="H5" s="120">
        <f>((I5-J5)/J5)*100</f>
        <v>49.337408567698297</v>
      </c>
      <c r="I5" s="120">
        <v>698178.86445191863</v>
      </c>
      <c r="J5" s="120">
        <v>467517.73125580727</v>
      </c>
      <c r="K5" s="19" t="s">
        <v>84</v>
      </c>
      <c r="M5" s="213" t="s">
        <v>136</v>
      </c>
    </row>
    <row r="6" spans="2:13" ht="18" customHeight="1" x14ac:dyDescent="0.25">
      <c r="B6" s="175">
        <f t="shared" ref="B6:B35" si="2">E6/I6*100</f>
        <v>5.4888599826148354</v>
      </c>
      <c r="C6" s="124">
        <f t="shared" si="0"/>
        <v>26.226527513843727</v>
      </c>
      <c r="D6" s="124">
        <f t="shared" ref="D6:D35" si="3">((E6-F6)/F6)*100</f>
        <v>46.43257148733889</v>
      </c>
      <c r="E6" s="139">
        <f>E5</f>
        <v>38322.060297976037</v>
      </c>
      <c r="F6" s="140">
        <f>F5</f>
        <v>26170.448219772952</v>
      </c>
      <c r="G6" s="119">
        <f t="shared" si="1"/>
        <v>37.682597472075422</v>
      </c>
      <c r="H6" s="121">
        <f t="shared" ref="H6:H32" si="4">((I6-J6)/J6)*100</f>
        <v>49.337408567698297</v>
      </c>
      <c r="I6" s="121">
        <f>I5</f>
        <v>698178.86445191863</v>
      </c>
      <c r="J6" s="121">
        <f>J5</f>
        <v>467517.73125580727</v>
      </c>
      <c r="K6" s="115" t="s">
        <v>68</v>
      </c>
      <c r="M6" s="213" t="s">
        <v>137</v>
      </c>
    </row>
    <row r="7" spans="2:13" ht="18" customHeight="1" x14ac:dyDescent="0.25">
      <c r="B7" s="176">
        <f t="shared" si="2"/>
        <v>8.476219070637308</v>
      </c>
      <c r="C7" s="125">
        <f t="shared" si="0"/>
        <v>14.773388873865754</v>
      </c>
      <c r="D7" s="125">
        <f t="shared" si="3"/>
        <v>44.771598128701925</v>
      </c>
      <c r="E7" s="134">
        <v>21586.795999999998</v>
      </c>
      <c r="F7" s="135">
        <v>14910.933000000001</v>
      </c>
      <c r="G7" s="118">
        <f t="shared" si="1"/>
        <v>13.745487535772513</v>
      </c>
      <c r="H7" s="122">
        <f t="shared" si="4"/>
        <v>53.203838728086318</v>
      </c>
      <c r="I7" s="122">
        <v>254674.82399999999</v>
      </c>
      <c r="J7" s="122">
        <v>166232.66500000001</v>
      </c>
      <c r="K7" s="37" t="s">
        <v>86</v>
      </c>
      <c r="M7" s="214"/>
    </row>
    <row r="8" spans="2:13" ht="18" customHeight="1" x14ac:dyDescent="0.25">
      <c r="B8" s="175">
        <f t="shared" si="2"/>
        <v>6.9938435005651538</v>
      </c>
      <c r="C8" s="124">
        <f t="shared" si="0"/>
        <v>5.8044794431550502</v>
      </c>
      <c r="D8" s="124">
        <f t="shared" si="3"/>
        <v>54.039958430968859</v>
      </c>
      <c r="E8" s="139">
        <v>8481.4740000000002</v>
      </c>
      <c r="F8" s="140">
        <v>5506.0219999999999</v>
      </c>
      <c r="G8" s="119">
        <f t="shared" si="1"/>
        <v>6.5453000268296018</v>
      </c>
      <c r="H8" s="121">
        <f t="shared" si="4"/>
        <v>122.66691956012782</v>
      </c>
      <c r="I8" s="121">
        <v>121270.571743772</v>
      </c>
      <c r="J8" s="121">
        <v>54462.769765413999</v>
      </c>
      <c r="K8" s="17" t="s">
        <v>85</v>
      </c>
    </row>
    <row r="9" spans="2:13" ht="18" customHeight="1" x14ac:dyDescent="0.25">
      <c r="B9" s="176">
        <f t="shared" si="2"/>
        <v>9.1194475033066986</v>
      </c>
      <c r="C9" s="125">
        <f t="shared" si="0"/>
        <v>8.8816725902017328</v>
      </c>
      <c r="D9" s="125">
        <f t="shared" si="3"/>
        <v>52.04600750491155</v>
      </c>
      <c r="E9" s="134">
        <v>12977.852000000001</v>
      </c>
      <c r="F9" s="135">
        <v>8535.4770000000008</v>
      </c>
      <c r="G9" s="118">
        <f t="shared" si="1"/>
        <v>7.6808347784914854</v>
      </c>
      <c r="H9" s="122">
        <f t="shared" si="4"/>
        <v>39.355514664383392</v>
      </c>
      <c r="I9" s="122">
        <v>142309.63</v>
      </c>
      <c r="J9" s="122">
        <v>102119.841</v>
      </c>
      <c r="K9" s="37" t="s">
        <v>87</v>
      </c>
    </row>
    <row r="10" spans="2:13" ht="18" customHeight="1" x14ac:dyDescent="0.25">
      <c r="B10" s="175">
        <f t="shared" si="2"/>
        <v>10.022692079623562</v>
      </c>
      <c r="C10" s="124">
        <f t="shared" si="0"/>
        <v>5.4285180951617455</v>
      </c>
      <c r="D10" s="124">
        <f t="shared" si="3"/>
        <v>53.010810996257185</v>
      </c>
      <c r="E10" s="121">
        <v>7932.1213096789998</v>
      </c>
      <c r="F10" s="141">
        <v>5184.0267089839999</v>
      </c>
      <c r="G10" s="119">
        <f t="shared" si="1"/>
        <v>4.2714870405774761</v>
      </c>
      <c r="H10" s="121">
        <f t="shared" si="4"/>
        <v>39.06549523759886</v>
      </c>
      <c r="I10" s="121">
        <v>79141.624292790992</v>
      </c>
      <c r="J10" s="121">
        <v>56909.605188242</v>
      </c>
      <c r="K10" s="17" t="s">
        <v>89</v>
      </c>
    </row>
    <row r="11" spans="2:13" ht="18" customHeight="1" x14ac:dyDescent="0.25">
      <c r="B11" s="176">
        <f t="shared" si="2"/>
        <v>9.0353819945900096</v>
      </c>
      <c r="C11" s="125">
        <f t="shared" si="0"/>
        <v>1.7263703310961671</v>
      </c>
      <c r="D11" s="125">
        <f t="shared" si="3"/>
        <v>35.345009824004926</v>
      </c>
      <c r="E11" s="142">
        <v>2522.5630000000001</v>
      </c>
      <c r="F11" s="135">
        <v>1863.8019999999999</v>
      </c>
      <c r="G11" s="118">
        <f t="shared" si="1"/>
        <v>1.5068486619420332</v>
      </c>
      <c r="H11" s="122">
        <f t="shared" si="4"/>
        <v>52.932025390509466</v>
      </c>
      <c r="I11" s="122">
        <v>27918.720000000001</v>
      </c>
      <c r="J11" s="122">
        <v>18255.64</v>
      </c>
      <c r="K11" s="37" t="s">
        <v>88</v>
      </c>
    </row>
    <row r="12" spans="2:13" ht="18" customHeight="1" x14ac:dyDescent="0.25">
      <c r="B12" s="175">
        <f t="shared" si="2"/>
        <v>15.174182109385434</v>
      </c>
      <c r="C12" s="124">
        <f t="shared" si="0"/>
        <v>3.4637991203288534</v>
      </c>
      <c r="D12" s="124">
        <f t="shared" si="3"/>
        <v>54.44946923521664</v>
      </c>
      <c r="E12" s="139">
        <v>5061.2845592788308</v>
      </c>
      <c r="F12" s="140">
        <v>3276.9841064140005</v>
      </c>
      <c r="G12" s="119">
        <f t="shared" si="1"/>
        <v>1.8002366417869384</v>
      </c>
      <c r="H12" s="121">
        <f t="shared" si="4"/>
        <v>45.822789956790331</v>
      </c>
      <c r="I12" s="121">
        <v>33354.578999999998</v>
      </c>
      <c r="J12" s="121">
        <v>22873.365000000002</v>
      </c>
      <c r="K12" s="17" t="s">
        <v>91</v>
      </c>
    </row>
    <row r="13" spans="2:13" ht="18" customHeight="1" x14ac:dyDescent="0.25">
      <c r="B13" s="176">
        <f t="shared" si="2"/>
        <v>6.7756925873952465</v>
      </c>
      <c r="C13" s="125">
        <f t="shared" si="0"/>
        <v>1.3485821835207177</v>
      </c>
      <c r="D13" s="125">
        <f t="shared" si="3"/>
        <v>35.261411865003616</v>
      </c>
      <c r="E13" s="134">
        <v>1970.5409999999999</v>
      </c>
      <c r="F13" s="135">
        <v>1456.8389999999999</v>
      </c>
      <c r="G13" s="118">
        <f t="shared" si="1"/>
        <v>1.5696611711237178</v>
      </c>
      <c r="H13" s="122">
        <f t="shared" si="4"/>
        <v>46.276931211145694</v>
      </c>
      <c r="I13" s="122">
        <v>29082.503000000001</v>
      </c>
      <c r="J13" s="122">
        <v>19881.811000000002</v>
      </c>
      <c r="K13" s="37" t="s">
        <v>90</v>
      </c>
    </row>
    <row r="14" spans="2:13" ht="18" customHeight="1" x14ac:dyDescent="0.25">
      <c r="B14" s="175">
        <f t="shared" si="2"/>
        <v>11.946663404910806</v>
      </c>
      <c r="C14" s="124">
        <f t="shared" si="0"/>
        <v>2.7671967913461613</v>
      </c>
      <c r="D14" s="124">
        <f t="shared" si="3"/>
        <v>116.05764724804443</v>
      </c>
      <c r="E14" s="139">
        <v>4043.413</v>
      </c>
      <c r="F14" s="140">
        <v>1871.451</v>
      </c>
      <c r="G14" s="119">
        <f t="shared" si="1"/>
        <v>1.8267352487429322</v>
      </c>
      <c r="H14" s="121">
        <f t="shared" si="4"/>
        <v>82.142496194400266</v>
      </c>
      <c r="I14" s="121">
        <v>33845.542164835002</v>
      </c>
      <c r="J14" s="121">
        <v>18581.903109921001</v>
      </c>
      <c r="K14" s="17" t="s">
        <v>92</v>
      </c>
    </row>
    <row r="15" spans="2:13" ht="18" customHeight="1" x14ac:dyDescent="0.25">
      <c r="B15" s="176">
        <f t="shared" si="2"/>
        <v>15.096595361949896</v>
      </c>
      <c r="C15" s="125">
        <f t="shared" si="0"/>
        <v>0.19642900446948322</v>
      </c>
      <c r="D15" s="125">
        <f t="shared" si="3"/>
        <v>80.0949978666265</v>
      </c>
      <c r="E15" s="134">
        <v>287.02100000000002</v>
      </c>
      <c r="F15" s="135">
        <v>159.37200000000001</v>
      </c>
      <c r="G15" s="118">
        <f t="shared" si="1"/>
        <v>0.10261451390121221</v>
      </c>
      <c r="H15" s="122">
        <f t="shared" si="4"/>
        <v>28.766872786134684</v>
      </c>
      <c r="I15" s="122">
        <v>1901.23</v>
      </c>
      <c r="J15" s="122">
        <v>1476.49</v>
      </c>
      <c r="K15" s="37" t="s">
        <v>93</v>
      </c>
    </row>
    <row r="16" spans="2:13" ht="18" customHeight="1" x14ac:dyDescent="0.25">
      <c r="B16" s="175">
        <f t="shared" si="2"/>
        <v>9.0428684927108662</v>
      </c>
      <c r="C16" s="124">
        <f t="shared" si="0"/>
        <v>0.10697755459778752</v>
      </c>
      <c r="D16" s="124">
        <f t="shared" si="3"/>
        <v>52.121047485816078</v>
      </c>
      <c r="E16" s="139">
        <v>156.31502476500003</v>
      </c>
      <c r="F16" s="140">
        <v>102.75700000000001</v>
      </c>
      <c r="G16" s="119">
        <f t="shared" si="1"/>
        <v>9.3297206929006712E-2</v>
      </c>
      <c r="H16" s="121">
        <f t="shared" si="4"/>
        <v>67.843004745162332</v>
      </c>
      <c r="I16" s="121">
        <v>1728.6</v>
      </c>
      <c r="J16" s="121">
        <v>1029.8910000000001</v>
      </c>
      <c r="K16" s="17" t="s">
        <v>94</v>
      </c>
    </row>
    <row r="17" spans="2:12" ht="18" customHeight="1" x14ac:dyDescent="0.25">
      <c r="B17" s="176">
        <f t="shared" si="2"/>
        <v>7.3641978736553479</v>
      </c>
      <c r="C17" s="125">
        <f t="shared" si="0"/>
        <v>1.2789514853113773</v>
      </c>
      <c r="D17" s="125">
        <f t="shared" si="3"/>
        <v>59.27835403012044</v>
      </c>
      <c r="E17" s="134">
        <v>1868.797</v>
      </c>
      <c r="F17" s="135">
        <v>1173.29</v>
      </c>
      <c r="G17" s="118">
        <f t="shared" si="1"/>
        <v>1.3696538183191369</v>
      </c>
      <c r="H17" s="122">
        <f t="shared" si="4"/>
        <v>86.585097048183741</v>
      </c>
      <c r="I17" s="122">
        <v>25376.789598299998</v>
      </c>
      <c r="J17" s="122">
        <v>13600.651927601</v>
      </c>
      <c r="K17" s="37" t="s">
        <v>95</v>
      </c>
    </row>
    <row r="18" spans="2:12" ht="18" customHeight="1" x14ac:dyDescent="0.25">
      <c r="B18" s="175">
        <f t="shared" si="2"/>
        <v>14.563282731504609</v>
      </c>
      <c r="C18" s="124">
        <f t="shared" si="0"/>
        <v>3.2081360073675644</v>
      </c>
      <c r="D18" s="124">
        <f t="shared" si="3"/>
        <v>43.478546982020617</v>
      </c>
      <c r="E18" s="139">
        <v>4687.7110000000002</v>
      </c>
      <c r="F18" s="140">
        <v>3267.1860000000001</v>
      </c>
      <c r="G18" s="119">
        <f t="shared" si="1"/>
        <v>1.7373034496510171</v>
      </c>
      <c r="H18" s="121">
        <f t="shared" si="4"/>
        <v>64.195563369009065</v>
      </c>
      <c r="I18" s="121">
        <v>32188.560000000001</v>
      </c>
      <c r="J18" s="121">
        <v>19603.794000000002</v>
      </c>
      <c r="K18" s="17" t="s">
        <v>96</v>
      </c>
    </row>
    <row r="19" spans="2:12" ht="18" customHeight="1" x14ac:dyDescent="0.25">
      <c r="B19" s="176">
        <f t="shared" si="2"/>
        <v>11.261006270578729</v>
      </c>
      <c r="C19" s="125">
        <f t="shared" si="0"/>
        <v>1.7597703998511665</v>
      </c>
      <c r="D19" s="125">
        <f t="shared" si="3"/>
        <v>61.478773690064045</v>
      </c>
      <c r="E19" s="134">
        <v>2571.3670000000002</v>
      </c>
      <c r="F19" s="135">
        <v>1592.3869999999999</v>
      </c>
      <c r="G19" s="118">
        <f t="shared" si="1"/>
        <v>1.2324264185479077</v>
      </c>
      <c r="H19" s="122">
        <f t="shared" si="4"/>
        <v>33.701576724444038</v>
      </c>
      <c r="I19" s="122">
        <v>22834.256000000001</v>
      </c>
      <c r="J19" s="122">
        <v>17078.524097783</v>
      </c>
      <c r="K19" s="37" t="s">
        <v>98</v>
      </c>
    </row>
    <row r="20" spans="2:12" ht="18" customHeight="1" x14ac:dyDescent="0.25">
      <c r="B20" s="175">
        <f t="shared" si="2"/>
        <v>12.436864084640169</v>
      </c>
      <c r="C20" s="124">
        <f t="shared" si="0"/>
        <v>9.5687953061962094</v>
      </c>
      <c r="D20" s="124">
        <f t="shared" si="3"/>
        <v>31.612608079913368</v>
      </c>
      <c r="E20" s="139">
        <v>13981.871999999999</v>
      </c>
      <c r="F20" s="140">
        <v>10623.504999999999</v>
      </c>
      <c r="G20" s="119">
        <f t="shared" si="1"/>
        <v>6.0677624136423454</v>
      </c>
      <c r="H20" s="121">
        <f t="shared" si="4"/>
        <v>34.454124761688945</v>
      </c>
      <c r="I20" s="121">
        <v>112422.80935809175</v>
      </c>
      <c r="J20" s="121">
        <v>83614.251000000004</v>
      </c>
      <c r="K20" s="17" t="s">
        <v>99</v>
      </c>
    </row>
    <row r="21" spans="2:12" ht="18" customHeight="1" x14ac:dyDescent="0.25">
      <c r="B21" s="176">
        <f t="shared" si="2"/>
        <v>8.8052519665286422</v>
      </c>
      <c r="C21" s="125">
        <f t="shared" si="0"/>
        <v>2.0132321911776003</v>
      </c>
      <c r="D21" s="125">
        <f t="shared" si="3"/>
        <v>32.189366869928918</v>
      </c>
      <c r="E21" s="134">
        <v>2941.7240000000002</v>
      </c>
      <c r="F21" s="135">
        <v>2225.3862543230002</v>
      </c>
      <c r="G21" s="118">
        <f t="shared" si="1"/>
        <v>1.8031600190379526</v>
      </c>
      <c r="H21" s="122">
        <f t="shared" si="4"/>
        <v>33.8730571998465</v>
      </c>
      <c r="I21" s="122">
        <v>33408.743000000002</v>
      </c>
      <c r="J21" s="122">
        <v>24955.539000000001</v>
      </c>
      <c r="K21" s="37" t="s">
        <v>100</v>
      </c>
    </row>
    <row r="22" spans="2:12" ht="18" customHeight="1" x14ac:dyDescent="0.25">
      <c r="B22" s="175">
        <f t="shared" si="2"/>
        <v>10.87994882467431</v>
      </c>
      <c r="C22" s="124">
        <f t="shared" si="0"/>
        <v>0.25956912297075846</v>
      </c>
      <c r="D22" s="124">
        <f t="shared" si="3"/>
        <v>42.497914835102911</v>
      </c>
      <c r="E22" s="139">
        <v>379.28100000000001</v>
      </c>
      <c r="F22" s="140">
        <v>266.166</v>
      </c>
      <c r="G22" s="119">
        <f t="shared" si="1"/>
        <v>0.18815179607827057</v>
      </c>
      <c r="H22" s="121">
        <f t="shared" si="4"/>
        <v>25.213175120398141</v>
      </c>
      <c r="I22" s="121">
        <v>3486.0549999999998</v>
      </c>
      <c r="J22" s="121">
        <v>2784.096</v>
      </c>
      <c r="K22" s="17" t="s">
        <v>101</v>
      </c>
      <c r="L22" s="207"/>
    </row>
    <row r="23" spans="2:12" ht="18" customHeight="1" x14ac:dyDescent="0.25">
      <c r="B23" s="176">
        <f t="shared" si="2"/>
        <v>6.4613230630903447</v>
      </c>
      <c r="C23" s="125">
        <f t="shared" si="0"/>
        <v>3.4361364398307699</v>
      </c>
      <c r="D23" s="125">
        <f t="shared" si="3"/>
        <v>60.203902559183874</v>
      </c>
      <c r="E23" s="134">
        <v>5020.8639999999996</v>
      </c>
      <c r="F23" s="135">
        <v>3134.0459999999998</v>
      </c>
      <c r="G23" s="118">
        <f t="shared" si="1"/>
        <v>4.1940261632546747</v>
      </c>
      <c r="H23" s="122">
        <f t="shared" si="4"/>
        <v>34.787143461169173</v>
      </c>
      <c r="I23" s="122">
        <v>77706.437999999995</v>
      </c>
      <c r="J23" s="122">
        <v>57651.224000000002</v>
      </c>
      <c r="K23" s="37" t="s">
        <v>102</v>
      </c>
      <c r="L23" s="207"/>
    </row>
    <row r="24" spans="2:12" ht="18" customHeight="1" x14ac:dyDescent="0.25">
      <c r="B24" s="175">
        <f t="shared" si="2"/>
        <v>9.8354605377143844</v>
      </c>
      <c r="C24" s="124">
        <f t="shared" si="0"/>
        <v>3.3752937565973111</v>
      </c>
      <c r="D24" s="124">
        <f t="shared" si="3"/>
        <v>120.67413528344231</v>
      </c>
      <c r="E24" s="139">
        <v>4931.9610000000002</v>
      </c>
      <c r="F24" s="140">
        <v>2234.9520000000002</v>
      </c>
      <c r="G24" s="119">
        <f t="shared" si="1"/>
        <v>2.7064441355585331</v>
      </c>
      <c r="H24" s="121">
        <f t="shared" si="4"/>
        <v>98.858703755992167</v>
      </c>
      <c r="I24" s="121">
        <v>50144.688000000002</v>
      </c>
      <c r="J24" s="121">
        <v>25216.240000000002</v>
      </c>
      <c r="K24" s="17" t="s">
        <v>103</v>
      </c>
      <c r="L24" s="207"/>
    </row>
    <row r="25" spans="2:12" ht="20.25" customHeight="1" x14ac:dyDescent="0.25">
      <c r="B25" s="176">
        <f t="shared" si="2"/>
        <v>10.732715206408448</v>
      </c>
      <c r="C25" s="125">
        <f t="shared" si="0"/>
        <v>0.24873278396849102</v>
      </c>
      <c r="D25" s="125">
        <f t="shared" si="3"/>
        <v>12.597588480222072</v>
      </c>
      <c r="E25" s="134">
        <v>363.447</v>
      </c>
      <c r="F25" s="135">
        <v>322.78399999999999</v>
      </c>
      <c r="G25" s="118">
        <f t="shared" si="1"/>
        <v>0.18277029659274097</v>
      </c>
      <c r="H25" s="122">
        <f t="shared" si="4"/>
        <v>19.214771600530973</v>
      </c>
      <c r="I25" s="122">
        <v>3386.3471918362998</v>
      </c>
      <c r="J25" s="122">
        <v>2840.5432870209997</v>
      </c>
      <c r="K25" s="37" t="s">
        <v>104</v>
      </c>
      <c r="L25" s="90"/>
    </row>
    <row r="26" spans="2:12" ht="18" customHeight="1" x14ac:dyDescent="0.25">
      <c r="B26" s="175">
        <f t="shared" si="2"/>
        <v>11.52411415850052</v>
      </c>
      <c r="C26" s="124">
        <f t="shared" si="0"/>
        <v>0.56952017260106769</v>
      </c>
      <c r="D26" s="124">
        <f t="shared" si="3"/>
        <v>33.137470345192874</v>
      </c>
      <c r="E26" s="139">
        <v>832.17979901499996</v>
      </c>
      <c r="F26" s="140">
        <v>625.05303492500002</v>
      </c>
      <c r="G26" s="119">
        <f t="shared" si="1"/>
        <v>0.3897478705748505</v>
      </c>
      <c r="H26" s="121">
        <f>((I26-J26)/J26)*100</f>
        <v>48.751286936056843</v>
      </c>
      <c r="I26" s="121">
        <v>7221.2040558550007</v>
      </c>
      <c r="J26" s="121">
        <v>4854.5489619589998</v>
      </c>
      <c r="K26" s="17" t="s">
        <v>105</v>
      </c>
      <c r="L26" s="207"/>
    </row>
    <row r="27" spans="2:12" ht="18" customHeight="1" x14ac:dyDescent="0.25">
      <c r="B27" s="176">
        <f t="shared" si="2"/>
        <v>10.921393921336364</v>
      </c>
      <c r="C27" s="125">
        <f t="shared" si="0"/>
        <v>0.55281411642810097</v>
      </c>
      <c r="D27" s="125">
        <f t="shared" si="3"/>
        <v>67.536529467276452</v>
      </c>
      <c r="E27" s="134">
        <v>807.76900000000001</v>
      </c>
      <c r="F27" s="135">
        <v>482.14499999999998</v>
      </c>
      <c r="G27" s="118">
        <f t="shared" si="1"/>
        <v>0.39919330032179462</v>
      </c>
      <c r="H27" s="122">
        <f t="shared" si="4"/>
        <v>54.231626954459763</v>
      </c>
      <c r="I27" s="122">
        <v>7396.2079000000003</v>
      </c>
      <c r="J27" s="122">
        <v>4795.5195999999996</v>
      </c>
      <c r="K27" s="37" t="s">
        <v>106</v>
      </c>
      <c r="L27" s="207"/>
    </row>
    <row r="28" spans="2:12" ht="18" customHeight="1" x14ac:dyDescent="0.25">
      <c r="B28" s="175">
        <f t="shared" si="2"/>
        <v>6.8397375796595243</v>
      </c>
      <c r="C28" s="124">
        <f t="shared" si="0"/>
        <v>1.1810765014043529</v>
      </c>
      <c r="D28" s="124">
        <f t="shared" si="3"/>
        <v>40.766298059040224</v>
      </c>
      <c r="E28" s="139">
        <v>1725.782602346</v>
      </c>
      <c r="F28" s="140">
        <v>1225.9913247290001</v>
      </c>
      <c r="G28" s="119">
        <f t="shared" si="1"/>
        <v>1.3618233636825781</v>
      </c>
      <c r="H28" s="121">
        <f t="shared" si="4"/>
        <v>65.067242716736402</v>
      </c>
      <c r="I28" s="121">
        <v>25231.707828649</v>
      </c>
      <c r="J28" s="121">
        <v>15285.714726541999</v>
      </c>
      <c r="K28" s="17" t="s">
        <v>107</v>
      </c>
      <c r="L28" s="90"/>
    </row>
    <row r="29" spans="2:12" ht="18" customHeight="1" x14ac:dyDescent="0.25">
      <c r="B29" s="176">
        <f t="shared" si="2"/>
        <v>8.3986487666420899</v>
      </c>
      <c r="C29" s="125">
        <f t="shared" si="0"/>
        <v>0.86619368995845769</v>
      </c>
      <c r="D29" s="125">
        <f t="shared" si="3"/>
        <v>23.967621188834286</v>
      </c>
      <c r="E29" s="134">
        <v>1265.6775396129999</v>
      </c>
      <c r="F29" s="135">
        <v>1020.9742894759999</v>
      </c>
      <c r="G29" s="118">
        <f t="shared" si="1"/>
        <v>0.81336932121906047</v>
      </c>
      <c r="H29" s="122">
        <f t="shared" si="4"/>
        <v>47.588959639281086</v>
      </c>
      <c r="I29" s="122">
        <v>15070.013936527999</v>
      </c>
      <c r="J29" s="122">
        <v>10210.800301974001</v>
      </c>
      <c r="K29" s="37" t="s">
        <v>108</v>
      </c>
      <c r="L29" s="207"/>
    </row>
    <row r="30" spans="2:12" ht="18" customHeight="1" x14ac:dyDescent="0.25">
      <c r="B30" s="175">
        <f t="shared" si="2"/>
        <v>10.233995839939961</v>
      </c>
      <c r="C30" s="124">
        <f t="shared" si="0"/>
        <v>0.60400647654226092</v>
      </c>
      <c r="D30" s="124">
        <f t="shared" si="3"/>
        <v>45.87034202810402</v>
      </c>
      <c r="E30" s="139">
        <f>'[1]عملكرد کلی شبكه فروش'!$D$7/1000</f>
        <v>882.57100000000003</v>
      </c>
      <c r="F30" s="140">
        <f>'[1]عملكرد کلی شبكه فروش'!$D$6/1000</f>
        <v>605.03800000000001</v>
      </c>
      <c r="G30" s="119">
        <f t="shared" si="1"/>
        <v>0.46545591171812917</v>
      </c>
      <c r="H30" s="121">
        <f t="shared" si="4"/>
        <v>81.255467248214458</v>
      </c>
      <c r="I30" s="121">
        <f>'[1]عملكرد کلی شبكه فروش'!$C$7/1000</f>
        <v>8623.9140000000007</v>
      </c>
      <c r="J30" s="121">
        <f>'[1]عملكرد کلی شبكه فروش'!$C$6/1000</f>
        <v>4757.8779999999997</v>
      </c>
      <c r="K30" s="17" t="s">
        <v>109</v>
      </c>
      <c r="L30" s="207"/>
    </row>
    <row r="31" spans="2:12" ht="18" customHeight="1" x14ac:dyDescent="0.25">
      <c r="B31" s="176">
        <f t="shared" si="2"/>
        <v>10.57039141421858</v>
      </c>
      <c r="C31" s="125">
        <f t="shared" si="0"/>
        <v>0.29591541121576415</v>
      </c>
      <c r="D31" s="125">
        <f t="shared" si="3"/>
        <v>80.034225614249848</v>
      </c>
      <c r="E31" s="134">
        <v>432.39</v>
      </c>
      <c r="F31" s="135">
        <v>240.17099999999999</v>
      </c>
      <c r="G31" s="118">
        <f t="shared" si="1"/>
        <v>0.2207794798264697</v>
      </c>
      <c r="H31" s="122">
        <f t="shared" si="4"/>
        <v>42.736576216332459</v>
      </c>
      <c r="I31" s="122">
        <v>4090.5770000000002</v>
      </c>
      <c r="J31" s="122">
        <v>2865.8225581930001</v>
      </c>
      <c r="K31" s="37" t="s">
        <v>64</v>
      </c>
      <c r="L31" s="207"/>
    </row>
    <row r="32" spans="2:12" ht="18" customHeight="1" x14ac:dyDescent="0.25">
      <c r="B32" s="175">
        <f t="shared" si="2"/>
        <v>10.663572986102213</v>
      </c>
      <c r="C32" s="124">
        <f t="shared" si="0"/>
        <v>5.7914636991598996E-2</v>
      </c>
      <c r="D32" s="124">
        <f t="shared" si="3"/>
        <v>83.41995887284736</v>
      </c>
      <c r="E32" s="139">
        <v>84.624554652</v>
      </c>
      <c r="F32" s="140">
        <v>46.137048100999998</v>
      </c>
      <c r="G32" s="206">
        <f t="shared" si="1"/>
        <v>4.2831943802155881E-2</v>
      </c>
      <c r="H32" s="121">
        <f t="shared" si="4"/>
        <v>3.6521141086413502</v>
      </c>
      <c r="I32" s="121">
        <v>793.58536545200002</v>
      </c>
      <c r="J32" s="121">
        <v>765.62390673499999</v>
      </c>
      <c r="K32" s="17" t="s">
        <v>110</v>
      </c>
      <c r="L32" s="207"/>
    </row>
    <row r="33" spans="2:12" s="203" customFormat="1" ht="18" customHeight="1" x14ac:dyDescent="0.25">
      <c r="B33" s="176" t="s">
        <v>113</v>
      </c>
      <c r="C33" s="125">
        <f t="shared" ref="C33" si="5">E33/$E$35*100</f>
        <v>0</v>
      </c>
      <c r="D33" s="125" t="s">
        <v>113</v>
      </c>
      <c r="E33" s="134">
        <v>0</v>
      </c>
      <c r="F33" s="135">
        <v>0</v>
      </c>
      <c r="G33" s="118">
        <f t="shared" si="1"/>
        <v>0</v>
      </c>
      <c r="H33" s="122" t="s">
        <v>113</v>
      </c>
      <c r="I33" s="122">
        <v>0</v>
      </c>
      <c r="J33" s="122">
        <v>0</v>
      </c>
      <c r="K33" s="37" t="s">
        <v>191</v>
      </c>
      <c r="L33" s="207"/>
    </row>
    <row r="34" spans="2:12" ht="18" customHeight="1" x14ac:dyDescent="0.25">
      <c r="B34" s="175">
        <f>E34/I34*100</f>
        <v>9.3362629364173682</v>
      </c>
      <c r="C34" s="124">
        <f>SUM(C7:C33)</f>
        <v>73.773472486156308</v>
      </c>
      <c r="D34" s="124">
        <f t="shared" si="3"/>
        <v>49.816665755644763</v>
      </c>
      <c r="E34" s="139">
        <f>SUM(E7:E33)</f>
        <v>107797.39938934879</v>
      </c>
      <c r="F34" s="140">
        <f>SUM(F7:F33)</f>
        <v>71952.875766951998</v>
      </c>
      <c r="G34" s="119">
        <f>SUM(G7:G33)</f>
        <v>62.317402527924543</v>
      </c>
      <c r="H34" s="121">
        <f>((I34-J34)/J34)*100</f>
        <v>53.394769556920295</v>
      </c>
      <c r="I34" s="121">
        <f>SUM(I7:I33)</f>
        <v>1154609.7204361106</v>
      </c>
      <c r="J34" s="121">
        <f>SUM(J7:J33)</f>
        <v>752704.7524313851</v>
      </c>
      <c r="K34" s="17" t="s">
        <v>69</v>
      </c>
    </row>
    <row r="35" spans="2:12" ht="18" customHeight="1" thickBot="1" x14ac:dyDescent="0.3">
      <c r="B35" s="176">
        <f t="shared" si="2"/>
        <v>7.8864615682072188</v>
      </c>
      <c r="C35" s="125">
        <f>C6+C34</f>
        <v>100.00000000000003</v>
      </c>
      <c r="D35" s="125">
        <f t="shared" si="3"/>
        <v>48.914094784531805</v>
      </c>
      <c r="E35" s="134">
        <f>E6+E34</f>
        <v>146119.45968732482</v>
      </c>
      <c r="F35" s="135">
        <f>F6+F34</f>
        <v>98123.32398672495</v>
      </c>
      <c r="G35" s="118">
        <f>G34+G6</f>
        <v>99.999999999999972</v>
      </c>
      <c r="H35" s="122">
        <f>((I35-J35)/J35)*100</f>
        <v>51.840226651896138</v>
      </c>
      <c r="I35" s="122">
        <f>I6+I34</f>
        <v>1852788.5848880294</v>
      </c>
      <c r="J35" s="122">
        <f>J6+J34</f>
        <v>1220222.4836871924</v>
      </c>
      <c r="K35" s="37" t="s">
        <v>70</v>
      </c>
    </row>
    <row r="36" spans="2:12" ht="20.25" customHeight="1" x14ac:dyDescent="0.25">
      <c r="B36" s="264" t="s">
        <v>195</v>
      </c>
      <c r="C36" s="264"/>
      <c r="D36" s="264"/>
      <c r="E36" s="264"/>
      <c r="F36" s="264"/>
      <c r="G36" s="264"/>
      <c r="H36" s="264"/>
      <c r="I36" s="264"/>
      <c r="J36" s="264"/>
      <c r="K36" s="264"/>
    </row>
    <row r="37" spans="2:12" x14ac:dyDescent="0.25">
      <c r="E37" s="28"/>
      <c r="I37" s="28"/>
    </row>
    <row r="38" spans="2:12" x14ac:dyDescent="0.25">
      <c r="I38" s="28"/>
    </row>
    <row r="39" spans="2:12" x14ac:dyDescent="0.25">
      <c r="I39" s="28"/>
      <c r="K39" s="28"/>
    </row>
    <row r="40" spans="2:12" x14ac:dyDescent="0.25">
      <c r="I40" s="28"/>
      <c r="K40" s="28"/>
    </row>
    <row r="41" spans="2:12" x14ac:dyDescent="0.25">
      <c r="I41" s="28"/>
      <c r="K41" s="28"/>
    </row>
    <row r="42" spans="2:12" x14ac:dyDescent="0.25">
      <c r="I42" s="28"/>
      <c r="K42" s="28"/>
    </row>
    <row r="43" spans="2:12" x14ac:dyDescent="0.25">
      <c r="I43" s="28"/>
      <c r="K43" s="28"/>
    </row>
    <row r="44" spans="2:12" x14ac:dyDescent="0.25">
      <c r="I44" s="28"/>
      <c r="K44" s="28"/>
    </row>
    <row r="45" spans="2:12" x14ac:dyDescent="0.25">
      <c r="I45" s="28"/>
      <c r="K45" s="28"/>
    </row>
    <row r="46" spans="2:12" x14ac:dyDescent="0.25">
      <c r="I46" s="28"/>
      <c r="K46" s="28"/>
    </row>
    <row r="47" spans="2:12" x14ac:dyDescent="0.25">
      <c r="I47" s="28"/>
      <c r="K47" s="28"/>
    </row>
    <row r="48" spans="2:12" x14ac:dyDescent="0.25">
      <c r="I48" s="28"/>
      <c r="K48" s="28"/>
    </row>
    <row r="49" spans="9:11" x14ac:dyDescent="0.25">
      <c r="I49" s="28"/>
      <c r="K49" s="28"/>
    </row>
    <row r="50" spans="9:11" x14ac:dyDescent="0.25">
      <c r="I50" s="28"/>
      <c r="K50" s="28"/>
    </row>
    <row r="51" spans="9:11" x14ac:dyDescent="0.25">
      <c r="I51" s="28"/>
      <c r="K51" s="28"/>
    </row>
    <row r="52" spans="9:11" x14ac:dyDescent="0.25">
      <c r="I52" s="28"/>
      <c r="K52" s="28"/>
    </row>
    <row r="53" spans="9:11" x14ac:dyDescent="0.25">
      <c r="I53" s="28"/>
      <c r="K53" s="28"/>
    </row>
    <row r="54" spans="9:11" x14ac:dyDescent="0.25">
      <c r="I54" s="28"/>
      <c r="K54" s="28"/>
    </row>
    <row r="55" spans="9:11" x14ac:dyDescent="0.25">
      <c r="I55" s="28"/>
      <c r="K55" s="28"/>
    </row>
    <row r="56" spans="9:11" x14ac:dyDescent="0.25">
      <c r="I56" s="28"/>
      <c r="K56" s="28"/>
    </row>
    <row r="57" spans="9:11" x14ac:dyDescent="0.25">
      <c r="I57" s="28"/>
      <c r="K57" s="28"/>
    </row>
    <row r="58" spans="9:11" x14ac:dyDescent="0.25">
      <c r="I58" s="28"/>
      <c r="K58" s="28"/>
    </row>
    <row r="59" spans="9:11" x14ac:dyDescent="0.25">
      <c r="I59" s="28"/>
      <c r="K59" s="28"/>
    </row>
    <row r="60" spans="9:11" x14ac:dyDescent="0.25">
      <c r="I60" s="28"/>
      <c r="K60" s="28"/>
    </row>
    <row r="61" spans="9:11" x14ac:dyDescent="0.25">
      <c r="I61" s="28"/>
      <c r="K61" s="28"/>
    </row>
    <row r="62" spans="9:11" x14ac:dyDescent="0.25">
      <c r="I62" s="28"/>
      <c r="K62" s="28"/>
    </row>
    <row r="63" spans="9:11" x14ac:dyDescent="0.25">
      <c r="I63" s="28"/>
      <c r="K63" s="28"/>
    </row>
    <row r="64" spans="9:11" x14ac:dyDescent="0.25">
      <c r="I64" s="28"/>
      <c r="K64" s="28"/>
    </row>
    <row r="65" spans="9:11" x14ac:dyDescent="0.25">
      <c r="I65" s="28"/>
      <c r="K65" s="28"/>
    </row>
    <row r="66" spans="9:11" x14ac:dyDescent="0.25">
      <c r="I66" s="28"/>
      <c r="K66" s="28"/>
    </row>
    <row r="67" spans="9:11" x14ac:dyDescent="0.25">
      <c r="I67" s="28"/>
      <c r="K67" s="28"/>
    </row>
    <row r="68" spans="9:11" x14ac:dyDescent="0.25">
      <c r="I68" s="28"/>
      <c r="K68" s="28"/>
    </row>
    <row r="69" spans="9:11" x14ac:dyDescent="0.25">
      <c r="I69" s="28"/>
      <c r="K69" s="28"/>
    </row>
    <row r="70" spans="9:11" x14ac:dyDescent="0.25">
      <c r="I70" s="28"/>
    </row>
    <row r="71" spans="9:11" x14ac:dyDescent="0.25">
      <c r="I71" s="28"/>
    </row>
    <row r="72" spans="9:11" x14ac:dyDescent="0.25">
      <c r="I72" s="28"/>
    </row>
    <row r="73" spans="9:11" x14ac:dyDescent="0.25">
      <c r="I73" s="28"/>
    </row>
    <row r="74" spans="9:11" x14ac:dyDescent="0.25">
      <c r="I74" s="28"/>
    </row>
    <row r="75" spans="9:11" x14ac:dyDescent="0.25">
      <c r="I75" s="28"/>
    </row>
    <row r="76" spans="9:11" x14ac:dyDescent="0.25">
      <c r="I76" s="28"/>
    </row>
    <row r="77" spans="9:11" x14ac:dyDescent="0.25">
      <c r="I77" s="28"/>
    </row>
    <row r="78" spans="9:11" x14ac:dyDescent="0.25">
      <c r="I78" s="28"/>
    </row>
    <row r="79" spans="9:11" x14ac:dyDescent="0.25">
      <c r="I79" s="28"/>
    </row>
    <row r="80" spans="9:11" x14ac:dyDescent="0.25">
      <c r="I80" s="28"/>
    </row>
    <row r="81" spans="9:9" x14ac:dyDescent="0.25">
      <c r="I81" s="28"/>
    </row>
    <row r="82" spans="9:9" x14ac:dyDescent="0.25">
      <c r="I82" s="28"/>
    </row>
    <row r="83" spans="9:9" x14ac:dyDescent="0.25">
      <c r="I83" s="28"/>
    </row>
    <row r="84" spans="9:9" x14ac:dyDescent="0.25">
      <c r="I84" s="28"/>
    </row>
    <row r="85" spans="9:9" x14ac:dyDescent="0.25">
      <c r="I85" s="28"/>
    </row>
    <row r="86" spans="9:9" x14ac:dyDescent="0.25">
      <c r="I86" s="28"/>
    </row>
    <row r="87" spans="9:9" x14ac:dyDescent="0.25">
      <c r="I87" s="28"/>
    </row>
    <row r="88" spans="9:9" x14ac:dyDescent="0.25">
      <c r="I88" s="28"/>
    </row>
    <row r="89" spans="9:9" x14ac:dyDescent="0.25">
      <c r="I89" s="28"/>
    </row>
    <row r="90" spans="9:9" x14ac:dyDescent="0.25">
      <c r="I90" s="28"/>
    </row>
    <row r="91" spans="9:9" x14ac:dyDescent="0.25">
      <c r="I91" s="28"/>
    </row>
    <row r="92" spans="9:9" x14ac:dyDescent="0.25">
      <c r="I92" s="28"/>
    </row>
    <row r="93" spans="9:9" x14ac:dyDescent="0.25">
      <c r="I93" s="28"/>
    </row>
    <row r="94" spans="9:9" x14ac:dyDescent="0.25">
      <c r="I94" s="28"/>
    </row>
    <row r="95" spans="9:9" x14ac:dyDescent="0.25">
      <c r="I95" s="28"/>
    </row>
    <row r="96" spans="9:9" x14ac:dyDescent="0.25">
      <c r="I96" s="28"/>
    </row>
    <row r="97" spans="9:9" x14ac:dyDescent="0.25">
      <c r="I97" s="28"/>
    </row>
    <row r="98" spans="9:9" x14ac:dyDescent="0.25">
      <c r="I98" s="28"/>
    </row>
    <row r="99" spans="9:9" x14ac:dyDescent="0.25">
      <c r="I99" s="28"/>
    </row>
    <row r="100" spans="9:9" x14ac:dyDescent="0.25">
      <c r="I100" s="28"/>
    </row>
    <row r="101" spans="9:9" x14ac:dyDescent="0.25">
      <c r="I101" s="28"/>
    </row>
    <row r="102" spans="9:9" x14ac:dyDescent="0.25">
      <c r="I102" s="28"/>
    </row>
    <row r="103" spans="9:9" x14ac:dyDescent="0.25">
      <c r="I103" s="28"/>
    </row>
    <row r="104" spans="9:9" x14ac:dyDescent="0.25">
      <c r="I104" s="28"/>
    </row>
    <row r="105" spans="9:9" x14ac:dyDescent="0.25">
      <c r="I105" s="28"/>
    </row>
    <row r="106" spans="9:9" x14ac:dyDescent="0.25">
      <c r="I106" s="28"/>
    </row>
    <row r="107" spans="9:9" x14ac:dyDescent="0.25">
      <c r="I107" s="28"/>
    </row>
    <row r="108" spans="9:9" x14ac:dyDescent="0.25">
      <c r="I108" s="28"/>
    </row>
    <row r="109" spans="9:9" x14ac:dyDescent="0.25">
      <c r="I109" s="28"/>
    </row>
    <row r="110" spans="9:9" x14ac:dyDescent="0.25">
      <c r="I110" s="28"/>
    </row>
    <row r="111" spans="9:9" x14ac:dyDescent="0.25">
      <c r="I111" s="28"/>
    </row>
    <row r="112" spans="9:9" x14ac:dyDescent="0.25">
      <c r="I112" s="28"/>
    </row>
    <row r="113" spans="9:9" x14ac:dyDescent="0.25">
      <c r="I113" s="28"/>
    </row>
    <row r="114" spans="9:9" x14ac:dyDescent="0.25">
      <c r="I114" s="28"/>
    </row>
    <row r="115" spans="9:9" x14ac:dyDescent="0.25">
      <c r="I115" s="28"/>
    </row>
    <row r="116" spans="9:9" x14ac:dyDescent="0.25">
      <c r="I116" s="28"/>
    </row>
    <row r="117" spans="9:9" x14ac:dyDescent="0.25">
      <c r="I117" s="28"/>
    </row>
    <row r="118" spans="9:9" x14ac:dyDescent="0.25">
      <c r="I118" s="28"/>
    </row>
    <row r="119" spans="9:9" x14ac:dyDescent="0.25">
      <c r="I119" s="28"/>
    </row>
    <row r="120" spans="9:9" x14ac:dyDescent="0.25">
      <c r="I120" s="28"/>
    </row>
    <row r="121" spans="9:9" x14ac:dyDescent="0.25">
      <c r="I121" s="28"/>
    </row>
    <row r="122" spans="9:9" x14ac:dyDescent="0.25">
      <c r="I122" s="28"/>
    </row>
    <row r="123" spans="9:9" x14ac:dyDescent="0.25">
      <c r="I123" s="28"/>
    </row>
    <row r="124" spans="9:9" x14ac:dyDescent="0.25">
      <c r="I124" s="28"/>
    </row>
    <row r="125" spans="9:9" x14ac:dyDescent="0.25">
      <c r="I125" s="28"/>
    </row>
    <row r="126" spans="9:9" x14ac:dyDescent="0.25">
      <c r="I126" s="28"/>
    </row>
    <row r="127" spans="9:9" x14ac:dyDescent="0.25">
      <c r="I127" s="28"/>
    </row>
    <row r="128" spans="9:9" x14ac:dyDescent="0.25">
      <c r="I128" s="28"/>
    </row>
    <row r="129" spans="9:9" x14ac:dyDescent="0.25">
      <c r="I129" s="28"/>
    </row>
    <row r="130" spans="9:9" x14ac:dyDescent="0.25">
      <c r="I130" s="28"/>
    </row>
    <row r="131" spans="9:9" x14ac:dyDescent="0.25">
      <c r="I131" s="28"/>
    </row>
    <row r="132" spans="9:9" x14ac:dyDescent="0.25">
      <c r="I132" s="28"/>
    </row>
    <row r="133" spans="9:9" x14ac:dyDescent="0.25">
      <c r="I133" s="28"/>
    </row>
    <row r="134" spans="9:9" x14ac:dyDescent="0.25">
      <c r="I134" s="28"/>
    </row>
    <row r="135" spans="9:9" x14ac:dyDescent="0.25">
      <c r="I135" s="28"/>
    </row>
    <row r="136" spans="9:9" x14ac:dyDescent="0.25">
      <c r="I136" s="28"/>
    </row>
    <row r="137" spans="9:9" x14ac:dyDescent="0.25">
      <c r="I137" s="28"/>
    </row>
    <row r="138" spans="9:9" x14ac:dyDescent="0.25">
      <c r="I138" s="28"/>
    </row>
    <row r="139" spans="9:9" x14ac:dyDescent="0.25">
      <c r="I139" s="28"/>
    </row>
    <row r="140" spans="9:9" x14ac:dyDescent="0.25">
      <c r="I140" s="28"/>
    </row>
    <row r="141" spans="9:9" x14ac:dyDescent="0.25">
      <c r="I141" s="28"/>
    </row>
  </sheetData>
  <mergeCells count="7">
    <mergeCell ref="B36:K36"/>
    <mergeCell ref="B1:K1"/>
    <mergeCell ref="B2:K2"/>
    <mergeCell ref="G3:J3"/>
    <mergeCell ref="K3:K4"/>
    <mergeCell ref="C3:F3"/>
    <mergeCell ref="B3:B4"/>
  </mergeCells>
  <pageMargins left="0.196850393700787" right="0.196850393700787" top="0.196850393700787" bottom="1.1968503937007899" header="0.196850393700787" footer="0.196850393700787"/>
  <pageSetup paperSize="9" scale="72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8</vt:i4>
      </vt:variant>
    </vt:vector>
  </HeadingPairs>
  <TitlesOfParts>
    <vt:vector size="20" baseType="lpstr">
      <vt:lpstr>مشخصات کلی شرکت‌های بیمه</vt:lpstr>
      <vt:lpstr>آمار کلی شبکه فروش</vt:lpstr>
      <vt:lpstr>حق بیمه تولیدی</vt:lpstr>
      <vt:lpstr>خسارت پرداختی</vt:lpstr>
      <vt:lpstr>ضریب خسارت</vt:lpstr>
      <vt:lpstr>تعداد بیمه نامه</vt:lpstr>
      <vt:lpstr>تعداد خسارت</vt:lpstr>
      <vt:lpstr>مستقیم و غیرمستقیم</vt:lpstr>
      <vt:lpstr>نماینده</vt:lpstr>
      <vt:lpstr>نماینده (2)</vt:lpstr>
      <vt:lpstr>کارگزار</vt:lpstr>
      <vt:lpstr>تعدادها</vt:lpstr>
      <vt:lpstr>'حق بیمه تولیدی'!Print_Area</vt:lpstr>
      <vt:lpstr>'خسارت پرداختی'!Print_Area</vt:lpstr>
      <vt:lpstr>'ضریب خسارت'!Print_Area</vt:lpstr>
      <vt:lpstr>کارگزار!Print_Area</vt:lpstr>
      <vt:lpstr>'مستقیم و غیرمستقیم'!Print_Area</vt:lpstr>
      <vt:lpstr>نماینده!Print_Area</vt:lpstr>
      <vt:lpstr>'نماینده (2)'!Print_Area</vt:lpstr>
      <vt:lpstr>'مشخصات کلی شرکت‌های بیمه'!Print_Titles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Arezoo Biglari</dc:creator>
  <cp:lastModifiedBy>Arezoo Biglari</cp:lastModifiedBy>
  <cp:lastPrinted>2024-09-18T07:01:53Z</cp:lastPrinted>
  <dcterms:created xsi:type="dcterms:W3CDTF">2021-11-28T10:47:35Z</dcterms:created>
  <dcterms:modified xsi:type="dcterms:W3CDTF">2024-10-01T08:33:18Z</dcterms:modified>
</cp:coreProperties>
</file>