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1972DCF5-F507-4238-931F-6C4421214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تناژوتن کیلومتر" sheetId="2" r:id="rId1"/>
  </sheets>
  <externalReferences>
    <externalReference r:id="rId2"/>
    <externalReference r:id="rId3"/>
  </externalReferences>
  <definedNames>
    <definedName name="_xlnm._FilterDatabase" localSheetId="0" hidden="1">'تناژوتن کیلومتر'!$D$91:$L$111</definedName>
    <definedName name="_xlnm.Print_Area" localSheetId="0">'تناژوتن کیلومتر'!$A$1:$AH$79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2" l="1"/>
  <c r="D150" i="2"/>
  <c r="C150" i="2"/>
  <c r="Y118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U60" i="2"/>
  <c r="V60" i="2" s="1"/>
  <c r="J60" i="2"/>
  <c r="U59" i="2"/>
  <c r="V59" i="2" s="1"/>
  <c r="N58" i="2"/>
  <c r="N60" i="2" s="1"/>
  <c r="M58" i="2"/>
  <c r="M60" i="2" s="1"/>
  <c r="L58" i="2"/>
  <c r="L60" i="2" s="1"/>
  <c r="K58" i="2"/>
  <c r="J58" i="2"/>
  <c r="H58" i="2"/>
  <c r="H60" i="2" s="1"/>
  <c r="G58" i="2"/>
  <c r="G60" i="2" s="1"/>
  <c r="F58" i="2"/>
  <c r="F60" i="2" s="1"/>
  <c r="E58" i="2"/>
  <c r="E60" i="2" s="1"/>
  <c r="D58" i="2"/>
  <c r="D60" i="2" s="1"/>
  <c r="C58" i="2"/>
  <c r="C60" i="2" s="1"/>
  <c r="O57" i="2"/>
  <c r="O56" i="2"/>
  <c r="O55" i="2"/>
  <c r="O54" i="2"/>
  <c r="O53" i="2"/>
  <c r="O52" i="2"/>
  <c r="O51" i="2"/>
  <c r="O50" i="2"/>
  <c r="O49" i="2"/>
  <c r="O48" i="2"/>
  <c r="O47" i="2"/>
  <c r="O46" i="2"/>
  <c r="S45" i="2"/>
  <c r="O45" i="2"/>
  <c r="S44" i="2"/>
  <c r="O44" i="2"/>
  <c r="S43" i="2"/>
  <c r="O43" i="2"/>
  <c r="S42" i="2"/>
  <c r="O42" i="2"/>
  <c r="S41" i="2"/>
  <c r="O41" i="2"/>
  <c r="S40" i="2"/>
  <c r="O40" i="2"/>
  <c r="S39" i="2"/>
  <c r="O39" i="2"/>
  <c r="S38" i="2"/>
  <c r="O38" i="2"/>
  <c r="S37" i="2"/>
  <c r="I37" i="2"/>
  <c r="I58" i="2" s="1"/>
  <c r="I60" i="2" s="1"/>
  <c r="S36" i="2"/>
  <c r="O36" i="2"/>
  <c r="U35" i="2"/>
  <c r="V35" i="2" s="1"/>
  <c r="O35" i="2"/>
  <c r="T34" i="2"/>
  <c r="T35" i="2" s="1"/>
  <c r="S33" i="2"/>
  <c r="S32" i="2" s="1"/>
  <c r="U29" i="2"/>
  <c r="V29" i="2" s="1"/>
  <c r="U28" i="2"/>
  <c r="V28" i="2" s="1"/>
  <c r="U27" i="2"/>
  <c r="V27" i="2" s="1"/>
  <c r="N27" i="2"/>
  <c r="M27" i="2"/>
  <c r="L27" i="2"/>
  <c r="K27" i="2"/>
  <c r="K60" i="2" s="1"/>
  <c r="J27" i="2"/>
  <c r="I27" i="2"/>
  <c r="H27" i="2"/>
  <c r="G27" i="2"/>
  <c r="F27" i="2"/>
  <c r="E27" i="2"/>
  <c r="D27" i="2"/>
  <c r="C27" i="2"/>
  <c r="O26" i="2"/>
  <c r="O25" i="2"/>
  <c r="O24" i="2"/>
  <c r="O23" i="2"/>
  <c r="R22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27" i="2" s="1"/>
  <c r="O37" i="2" l="1"/>
  <c r="O58" i="2" s="1"/>
  <c r="O60" i="2" s="1"/>
</calcChain>
</file>

<file path=xl/sharedStrings.xml><?xml version="1.0" encoding="utf-8"?>
<sst xmlns="http://schemas.openxmlformats.org/spreadsheetml/2006/main" count="284" uniqueCount="85">
  <si>
    <t>تناژبار بارگيري شده در سال 1404</t>
  </si>
  <si>
    <t>مناطق</t>
  </si>
  <si>
    <t>جمع</t>
  </si>
  <si>
    <t>ماه</t>
  </si>
  <si>
    <t>جنوب</t>
  </si>
  <si>
    <t xml:space="preserve">فروردین </t>
  </si>
  <si>
    <t xml:space="preserve">اردیبهشت 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</si>
  <si>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</si>
  <si>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</si>
  <si>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</si>
  <si>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</si>
  <si>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</si>
  <si>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</si>
  <si>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</si>
  <si>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</si>
  <si>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</si>
  <si>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</si>
  <si>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لرستان</t>
  </si>
  <si>
    <t>اراك</t>
  </si>
  <si>
    <t xml:space="preserve">تهران </t>
  </si>
  <si>
    <t>شمال</t>
  </si>
  <si>
    <t>تهران</t>
  </si>
  <si>
    <t>شمال2</t>
  </si>
  <si>
    <t>شمالشرق 1</t>
  </si>
  <si>
    <t>شمالشرق 2</t>
  </si>
  <si>
    <t>شمالشرق</t>
  </si>
  <si>
    <t>خراسان</t>
  </si>
  <si>
    <t>شمالشرق2</t>
  </si>
  <si>
    <t>شمالغرب</t>
  </si>
  <si>
    <t>آذربايجان</t>
  </si>
  <si>
    <t>اصفهان</t>
  </si>
  <si>
    <t>يزد</t>
  </si>
  <si>
    <t>كرمان</t>
  </si>
  <si>
    <t>جنوبشرق</t>
  </si>
  <si>
    <t>کرمان</t>
  </si>
  <si>
    <t>هرمزگان</t>
  </si>
  <si>
    <t>قم</t>
  </si>
  <si>
    <t>زاگرس</t>
  </si>
  <si>
    <t>شرق</t>
  </si>
  <si>
    <t>فارس</t>
  </si>
  <si>
    <t>غرب</t>
  </si>
  <si>
    <t>توشه</t>
  </si>
  <si>
    <t>حمل خودرو</t>
  </si>
  <si>
    <t>---</t>
  </si>
  <si>
    <t>9ماهه98</t>
  </si>
  <si>
    <t>قابل ذکرآمار توشه تا تاریخ تهیه ماهنامه آماده نشده است.</t>
  </si>
  <si>
    <t>ماخذ : اداره كل سير و حركت</t>
  </si>
  <si>
    <t>9ماهه 97</t>
  </si>
  <si>
    <t>تن كيلومتربار مرزي  (هزار) درسال 1404</t>
  </si>
  <si>
    <t>اردیبهشت</t>
  </si>
  <si>
    <t>متوسط سير بار               (كيلومتر)</t>
  </si>
  <si>
    <t xml:space="preserve">ماخذ : اداره كل سير و حركت </t>
  </si>
  <si>
    <t>9ماهه97</t>
  </si>
  <si>
    <t>آمارتوشه و  حمل خودرو تا این تاریخ تکمیل نگردیده است.</t>
  </si>
  <si>
    <t>توجه:
 محموله های "توشه" و "حمل خودرو" در موجودی تناژ و تن کیلومتر ادارات کل مناطق لحاظ شده است.</t>
  </si>
  <si>
    <t>میلیون نفر کیلومتر</t>
  </si>
  <si>
    <t>هزار نفر</t>
  </si>
  <si>
    <t xml:space="preserve">صفحه : 1        </t>
  </si>
  <si>
    <t xml:space="preserve">ساعت :  </t>
  </si>
  <si>
    <t xml:space="preserve">1405/01/23 </t>
  </si>
  <si>
    <t xml:space="preserve">تاريخ تهيه : </t>
  </si>
  <si>
    <t>بسمه تعالي</t>
  </si>
  <si>
    <t>شرکت راه آهن جمهوري اسلامي ايران</t>
  </si>
  <si>
    <t> 1404/12/29</t>
  </si>
  <si>
    <t>تا تاريخ </t>
  </si>
  <si>
    <t> 1404/12/01</t>
  </si>
  <si>
    <t>از تاريخ </t>
  </si>
  <si>
    <t>عملكرد شبكه راه آهن در خصوص تعداد واگن ، تناژ ، تن کيلومتر ، تن کیلومتر مرزي</t>
  </si>
  <si>
    <t>تن کيلومتر مبدا-مقصدي</t>
  </si>
  <si>
    <t>تن کيلومتر ناخالص حمل شده</t>
  </si>
  <si>
    <t>تن کيلومتر خالص حمل شده</t>
  </si>
  <si>
    <t>تن کيلومتر مرزي</t>
  </si>
  <si>
    <t>تناژ مرزي</t>
  </si>
  <si>
    <t>تناژ مبدا-مقصدي</t>
  </si>
  <si>
    <t>تعداد واگن</t>
  </si>
  <si>
    <t>ناحيه</t>
  </si>
  <si>
    <t>رديف</t>
  </si>
  <si>
    <t>جمع کل :</t>
  </si>
  <si>
    <t>"اين گزارش بدون تائيد اداره کل سير و حرکت فاقد اعتبار مي باشد"</t>
  </si>
  <si>
    <t>تناژ</t>
  </si>
  <si>
    <t>نوع حمل و نقل</t>
  </si>
  <si>
    <t>ترانزيت</t>
  </si>
  <si>
    <t>داخلي</t>
  </si>
  <si>
    <t>صادرات</t>
  </si>
  <si>
    <t>واردات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</si>
</sst>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Jalal"/>
      <charset val="178"/>
    </font>
    <font>
      <sz val="11"/>
      <color theme="1"/>
      <name val="B Jalal"/>
      <charset val="178"/>
    </font>
    <font>
      <sz val="11"/>
      <color theme="1"/>
      <name val="Arial"/>
      <family val="2"/>
    </font>
    <font>
      <b/>
      <sz val="10"/>
      <name val="B Jalal"/>
      <charset val="178"/>
    </font>
    <font>
      <b/>
      <sz val="9"/>
      <name val="B Jalal"/>
      <charset val="178"/>
    </font>
    <font>
      <b/>
      <sz val="9"/>
      <color theme="1"/>
      <name val="B Jalal"/>
      <charset val="178"/>
    </font>
    <font>
      <b/>
      <sz val="10"/>
      <color theme="1"/>
      <name val="B Jalal"/>
      <charset val="178"/>
    </font>
    <font>
      <sz val="10"/>
      <color theme="1"/>
      <name val="B Jalal"/>
      <charset val="178"/>
    </font>
    <font>
      <b/>
      <sz val="8"/>
      <name val="B Jalal"/>
      <charset val="178"/>
    </font>
    <font>
      <b/>
      <sz val="11"/>
      <color theme="1"/>
      <name val="B Jalal"/>
      <charset val="17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>
        <fgColor indexed="9"/>
      </patternFill>
    </fill>
    <fill>
      <patternFill patternType="lightUp">
        <f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4" fillId="0" borderId="2" xfId="1" applyFont="1" applyBorder="1"/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readingOrder="2"/>
    </xf>
    <xf numFmtId="3" fontId="8" fillId="0" borderId="2" xfId="1" applyNumberFormat="1" applyFont="1" applyBorder="1" applyAlignment="1">
      <alignment horizontal="center"/>
    </xf>
    <xf numFmtId="3" fontId="8" fillId="0" borderId="15" xfId="1" applyNumberFormat="1" applyFont="1" applyBorder="1" applyAlignment="1">
      <alignment horizontal="center" vertical="center"/>
    </xf>
    <xf numFmtId="3" fontId="8" fillId="0" borderId="16" xfId="1" applyNumberFormat="1" applyFont="1" applyBorder="1" applyAlignment="1">
      <alignment horizontal="center"/>
    </xf>
    <xf numFmtId="3" fontId="8" fillId="2" borderId="3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 readingOrder="2"/>
    </xf>
    <xf numFmtId="3" fontId="8" fillId="2" borderId="17" xfId="1" applyNumberFormat="1" applyFont="1" applyFill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center" vertical="center" readingOrder="2"/>
    </xf>
    <xf numFmtId="3" fontId="8" fillId="0" borderId="15" xfId="1" applyNumberFormat="1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/>
    </xf>
    <xf numFmtId="3" fontId="8" fillId="0" borderId="20" xfId="1" applyNumberFormat="1" applyFont="1" applyBorder="1" applyAlignment="1">
      <alignment horizontal="center"/>
    </xf>
    <xf numFmtId="164" fontId="4" fillId="0" borderId="0" xfId="1" applyNumberFormat="1" applyFont="1"/>
    <xf numFmtId="0" fontId="6" fillId="0" borderId="21" xfId="1" applyFont="1" applyBorder="1" applyAlignment="1">
      <alignment horizontal="center" vertical="center"/>
    </xf>
    <xf numFmtId="3" fontId="8" fillId="0" borderId="19" xfId="1" quotePrefix="1" applyNumberFormat="1" applyFont="1" applyBorder="1" applyAlignment="1">
      <alignment horizontal="center" vertical="center"/>
    </xf>
    <xf numFmtId="3" fontId="8" fillId="0" borderId="2" xfId="1" quotePrefix="1" applyNumberFormat="1" applyFont="1" applyBorder="1" applyAlignment="1">
      <alignment horizontal="center" vertical="center" readingOrder="2"/>
    </xf>
    <xf numFmtId="3" fontId="8" fillId="2" borderId="13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8" fillId="0" borderId="0" xfId="1" quotePrefix="1" applyNumberFormat="1" applyFont="1" applyAlignment="1">
      <alignment horizontal="center" vertical="center" readingOrder="2"/>
    </xf>
    <xf numFmtId="3" fontId="8" fillId="0" borderId="22" xfId="1" quotePrefix="1" applyNumberFormat="1" applyFont="1" applyBorder="1" applyAlignment="1">
      <alignment horizontal="center" vertical="center" readingOrder="2"/>
    </xf>
    <xf numFmtId="3" fontId="8" fillId="0" borderId="22" xfId="1" quotePrefix="1" applyNumberFormat="1" applyFont="1" applyBorder="1" applyAlignment="1">
      <alignment horizontal="center"/>
    </xf>
    <xf numFmtId="3" fontId="8" fillId="0" borderId="22" xfId="1" applyNumberFormat="1" applyFont="1" applyBorder="1" applyAlignment="1">
      <alignment horizontal="center"/>
    </xf>
    <xf numFmtId="3" fontId="8" fillId="2" borderId="12" xfId="1" applyNumberFormat="1" applyFont="1" applyFill="1" applyBorder="1" applyAlignment="1">
      <alignment horizontal="center" vertical="center"/>
    </xf>
    <xf numFmtId="1" fontId="4" fillId="0" borderId="0" xfId="1" applyNumberFormat="1" applyFont="1"/>
    <xf numFmtId="0" fontId="4" fillId="5" borderId="2" xfId="1" applyFont="1" applyFill="1" applyBorder="1"/>
    <xf numFmtId="0" fontId="6" fillId="2" borderId="23" xfId="1" applyFont="1" applyFill="1" applyBorder="1" applyAlignment="1">
      <alignment horizontal="center" vertical="center"/>
    </xf>
    <xf numFmtId="3" fontId="5" fillId="2" borderId="11" xfId="1" applyNumberFormat="1" applyFont="1" applyFill="1" applyBorder="1" applyAlignment="1">
      <alignment horizontal="center" vertical="center"/>
    </xf>
    <xf numFmtId="3" fontId="8" fillId="2" borderId="23" xfId="1" applyNumberFormat="1" applyFont="1" applyFill="1" applyBorder="1" applyAlignment="1">
      <alignment horizontal="center" vertical="center"/>
    </xf>
    <xf numFmtId="1" fontId="4" fillId="5" borderId="2" xfId="1" applyNumberFormat="1" applyFont="1" applyFill="1" applyBorder="1"/>
    <xf numFmtId="1" fontId="4" fillId="6" borderId="2" xfId="1" applyNumberFormat="1" applyFont="1" applyFill="1" applyBorder="1"/>
    <xf numFmtId="0" fontId="4" fillId="7" borderId="0" xfId="1" applyFont="1" applyFill="1"/>
    <xf numFmtId="0" fontId="3" fillId="0" borderId="24" xfId="1" applyFont="1" applyBorder="1" applyAlignment="1">
      <alignment horizontal="right"/>
    </xf>
    <xf numFmtId="0" fontId="3" fillId="0" borderId="0" xfId="1" applyFont="1" applyAlignment="1">
      <alignment horizontal="right" vertical="center"/>
    </xf>
    <xf numFmtId="1" fontId="3" fillId="0" borderId="0" xfId="1" applyNumberFormat="1" applyFont="1"/>
    <xf numFmtId="0" fontId="4" fillId="8" borderId="2" xfId="1" applyFont="1" applyFill="1" applyBorder="1"/>
    <xf numFmtId="0" fontId="6" fillId="0" borderId="0" xfId="1" applyFont="1" applyAlignment="1">
      <alignment horizontal="right" vertical="center"/>
    </xf>
    <xf numFmtId="165" fontId="3" fillId="0" borderId="0" xfId="1" applyNumberFormat="1" applyFont="1"/>
    <xf numFmtId="164" fontId="3" fillId="0" borderId="0" xfId="1" applyNumberFormat="1" applyFont="1"/>
    <xf numFmtId="0" fontId="4" fillId="8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2" fontId="3" fillId="0" borderId="0" xfId="1" applyNumberFormat="1" applyFont="1"/>
    <xf numFmtId="2" fontId="4" fillId="0" borderId="0" xfId="1" applyNumberFormat="1" applyFont="1"/>
    <xf numFmtId="3" fontId="5" fillId="0" borderId="2" xfId="1" applyNumberFormat="1" applyFont="1" applyBorder="1" applyAlignment="1">
      <alignment horizontal="center" vertical="center" readingOrder="1"/>
    </xf>
    <xf numFmtId="3" fontId="8" fillId="0" borderId="2" xfId="1" applyNumberFormat="1" applyFont="1" applyBorder="1" applyAlignment="1">
      <alignment horizontal="center" vertical="center"/>
    </xf>
    <xf numFmtId="3" fontId="8" fillId="9" borderId="16" xfId="1" applyNumberFormat="1" applyFont="1" applyFill="1" applyBorder="1" applyAlignment="1">
      <alignment horizontal="center" vertical="center"/>
    </xf>
    <xf numFmtId="0" fontId="4" fillId="0" borderId="25" xfId="1" applyFont="1" applyBorder="1"/>
    <xf numFmtId="1" fontId="8" fillId="0" borderId="0" xfId="1" applyNumberFormat="1" applyFont="1"/>
    <xf numFmtId="1" fontId="8" fillId="0" borderId="0" xfId="1" applyNumberFormat="1" applyFont="1" applyAlignment="1">
      <alignment horizontal="right" vertical="center"/>
    </xf>
    <xf numFmtId="1" fontId="5" fillId="0" borderId="0" xfId="1" applyNumberFormat="1" applyFont="1" applyAlignment="1">
      <alignment horizontal="right" vertical="center" readingOrder="1"/>
    </xf>
    <xf numFmtId="1" fontId="5" fillId="0" borderId="0" xfId="1" applyNumberFormat="1" applyFont="1" applyAlignment="1">
      <alignment horizontal="right" vertical="center"/>
    </xf>
    <xf numFmtId="3" fontId="8" fillId="0" borderId="26" xfId="1" applyNumberFormat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/>
    </xf>
    <xf numFmtId="0" fontId="6" fillId="10" borderId="13" xfId="1" applyFont="1" applyFill="1" applyBorder="1" applyAlignment="1">
      <alignment horizontal="center" vertical="center"/>
    </xf>
    <xf numFmtId="3" fontId="8" fillId="0" borderId="16" xfId="1" applyNumberFormat="1" applyFont="1" applyBorder="1" applyAlignment="1">
      <alignment horizontal="center" vertical="center"/>
    </xf>
    <xf numFmtId="3" fontId="8" fillId="0" borderId="27" xfId="1" applyNumberFormat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center" vertical="center" readingOrder="1"/>
    </xf>
    <xf numFmtId="3" fontId="8" fillId="0" borderId="18" xfId="1" applyNumberFormat="1" applyFont="1" applyBorder="1" applyAlignment="1">
      <alignment horizontal="center" vertical="center"/>
    </xf>
    <xf numFmtId="0" fontId="4" fillId="5" borderId="0" xfId="1" applyFont="1" applyFill="1"/>
    <xf numFmtId="3" fontId="8" fillId="0" borderId="14" xfId="1" quotePrefix="1" applyNumberFormat="1" applyFont="1" applyBorder="1" applyAlignment="1">
      <alignment horizontal="center" vertical="center"/>
    </xf>
    <xf numFmtId="3" fontId="8" fillId="0" borderId="2" xfId="1" quotePrefix="1" applyNumberFormat="1" applyFont="1" applyBorder="1" applyAlignment="1">
      <alignment horizontal="center" vertical="center" readingOrder="1"/>
    </xf>
    <xf numFmtId="3" fontId="8" fillId="0" borderId="15" xfId="1" quotePrefix="1" applyNumberFormat="1" applyFont="1" applyBorder="1" applyAlignment="1">
      <alignment horizontal="center" vertical="center"/>
    </xf>
    <xf numFmtId="3" fontId="8" fillId="0" borderId="20" xfId="1" quotePrefix="1" applyNumberFormat="1" applyFont="1" applyBorder="1" applyAlignment="1">
      <alignment horizontal="center"/>
    </xf>
    <xf numFmtId="3" fontId="8" fillId="0" borderId="2" xfId="1" quotePrefix="1" applyNumberFormat="1" applyFont="1" applyBorder="1" applyAlignment="1">
      <alignment horizontal="center"/>
    </xf>
    <xf numFmtId="3" fontId="8" fillId="0" borderId="2" xfId="1" quotePrefix="1" applyNumberFormat="1" applyFont="1" applyBorder="1" applyAlignment="1">
      <alignment horizontal="center" vertical="center"/>
    </xf>
    <xf numFmtId="3" fontId="8" fillId="0" borderId="28" xfId="1" quotePrefix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3" fontId="8" fillId="0" borderId="29" xfId="1" quotePrefix="1" applyNumberFormat="1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/>
    </xf>
    <xf numFmtId="1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/>
    </xf>
    <xf numFmtId="0" fontId="10" fillId="0" borderId="0" xfId="1" applyFont="1"/>
    <xf numFmtId="2" fontId="10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center"/>
    </xf>
    <xf numFmtId="0" fontId="4" fillId="5" borderId="15" xfId="1" applyFont="1" applyFill="1" applyBorder="1"/>
    <xf numFmtId="1" fontId="4" fillId="11" borderId="2" xfId="1" applyNumberFormat="1" applyFont="1" applyFill="1" applyBorder="1"/>
    <xf numFmtId="1" fontId="4" fillId="7" borderId="2" xfId="1" applyNumberFormat="1" applyFont="1" applyFill="1" applyBorder="1"/>
    <xf numFmtId="0" fontId="6" fillId="12" borderId="4" xfId="1" applyFont="1" applyFill="1" applyBorder="1" applyAlignment="1">
      <alignment vertical="center"/>
    </xf>
    <xf numFmtId="1" fontId="5" fillId="12" borderId="4" xfId="1" applyNumberFormat="1" applyFont="1" applyFill="1" applyBorder="1" applyAlignment="1">
      <alignment horizontal="center" vertical="center"/>
    </xf>
    <xf numFmtId="1" fontId="5" fillId="12" borderId="23" xfId="1" applyNumberFormat="1" applyFont="1" applyFill="1" applyBorder="1" applyAlignment="1">
      <alignment horizontal="right" vertical="center"/>
    </xf>
    <xf numFmtId="1" fontId="4" fillId="8" borderId="2" xfId="1" applyNumberFormat="1" applyFont="1" applyFill="1" applyBorder="1" applyAlignment="1">
      <alignment horizontal="right" vertical="center"/>
    </xf>
    <xf numFmtId="1" fontId="4" fillId="13" borderId="2" xfId="1" applyNumberFormat="1" applyFont="1" applyFill="1" applyBorder="1" applyAlignment="1">
      <alignment horizontal="right" vertical="center"/>
    </xf>
    <xf numFmtId="1" fontId="4" fillId="14" borderId="2" xfId="1" applyNumberFormat="1" applyFont="1" applyFill="1" applyBorder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" fontId="4" fillId="8" borderId="2" xfId="1" applyNumberFormat="1" applyFont="1" applyFill="1" applyBorder="1"/>
    <xf numFmtId="0" fontId="11" fillId="15" borderId="0" xfId="1" applyFont="1" applyFill="1" applyAlignment="1">
      <alignment horizontal="right" vertical="center" wrapText="1"/>
    </xf>
    <xf numFmtId="0" fontId="11" fillId="15" borderId="0" xfId="1" applyFont="1" applyFill="1" applyAlignment="1">
      <alignment horizontal="right" vertical="center"/>
    </xf>
    <xf numFmtId="1" fontId="4" fillId="15" borderId="0" xfId="1" applyNumberFormat="1" applyFont="1" applyFill="1"/>
    <xf numFmtId="19" fontId="4" fillId="0" borderId="0" xfId="1" applyNumberFormat="1" applyFont="1"/>
    <xf numFmtId="166" fontId="4" fillId="0" borderId="0" xfId="1" applyNumberFormat="1" applyFont="1"/>
    <xf numFmtId="3" fontId="4" fillId="0" borderId="0" xfId="1" applyNumberFormat="1" applyFont="1"/>
  </cellXfs>
  <cellStyles count="2">
    <cellStyle name="Normal" xfId="0" builtinId="0"/>
    <cellStyle name="Normal 2" xfId="1" xr:uid="{4100C764-9015-4A93-8E3F-0AB92FDAD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تناژبارگیری شده به تفکیک</a:t>
            </a:r>
            <a:r>
              <a:rPr lang="fa-IR" sz="1600" b="1" baseline="0">
                <a:latin typeface="Arial" panose="020B0604020202020204" pitchFamily="34" charset="0"/>
                <a:cs typeface="Arial" panose="020B0604020202020204" pitchFamily="34" charset="0"/>
              </a:rPr>
              <a:t> مناطق </a:t>
            </a: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در سال 1400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>
        <c:manualLayout>
          <c:layoutTarget val="inner"/>
          <c:xMode val="edge"/>
          <c:yMode val="edge"/>
          <c:x val="5.5234525290626224E-2"/>
          <c:y val="0.11187567352847755"/>
          <c:w val="0.89787249160212435"/>
          <c:h val="0.703729003079576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'تناژوتن کیلومتر'!$AM$1</c:f>
              <c:strCache>
                <c:ptCount val="1"/>
                <c:pt idx="0">
                  <c:v>جمع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'تناژوتن کیلومتر'!$AL$2:$AL$24</c:f>
              <c:strCache>
                <c:ptCount val="23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 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كرمان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  <c:pt idx="21">
                  <c:v>توشه</c:v>
                </c:pt>
                <c:pt idx="22">
                  <c:v>حمل خودرو</c:v>
                </c:pt>
              </c:strCache>
            </c:strRef>
          </c:cat>
          <c:val>
            <c:numRef>
              <c:f>'تناژوتن کیلومتر'!$AM$2:$AM$24</c:f>
              <c:numCache>
                <c:formatCode>General</c:formatCode>
                <c:ptCount val="23"/>
                <c:pt idx="0">
                  <c:v>4649738</c:v>
                </c:pt>
                <c:pt idx="1">
                  <c:v>315930</c:v>
                </c:pt>
                <c:pt idx="2">
                  <c:v>1123275</c:v>
                </c:pt>
                <c:pt idx="3">
                  <c:v>2025396</c:v>
                </c:pt>
                <c:pt idx="4">
                  <c:v>167910</c:v>
                </c:pt>
                <c:pt idx="5">
                  <c:v>1051132</c:v>
                </c:pt>
                <c:pt idx="6">
                  <c:v>439000</c:v>
                </c:pt>
                <c:pt idx="7">
                  <c:v>438470</c:v>
                </c:pt>
                <c:pt idx="8">
                  <c:v>2910566</c:v>
                </c:pt>
                <c:pt idx="9">
                  <c:v>616320</c:v>
                </c:pt>
                <c:pt idx="10">
                  <c:v>1400134</c:v>
                </c:pt>
                <c:pt idx="11">
                  <c:v>4431412</c:v>
                </c:pt>
                <c:pt idx="12">
                  <c:v>13686326</c:v>
                </c:pt>
                <c:pt idx="13">
                  <c:v>1091690</c:v>
                </c:pt>
                <c:pt idx="14">
                  <c:v>147284</c:v>
                </c:pt>
                <c:pt idx="15">
                  <c:v>6052951</c:v>
                </c:pt>
                <c:pt idx="16">
                  <c:v>291577</c:v>
                </c:pt>
                <c:pt idx="17">
                  <c:v>98028</c:v>
                </c:pt>
                <c:pt idx="18">
                  <c:v>4972397</c:v>
                </c:pt>
                <c:pt idx="19">
                  <c:v>443117</c:v>
                </c:pt>
                <c:pt idx="20">
                  <c:v>294139</c:v>
                </c:pt>
                <c:pt idx="21">
                  <c:v>124580</c:v>
                </c:pt>
                <c:pt idx="22">
                  <c:v>141075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F-473B-B07F-143E0B0B6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0218400"/>
        <c:axId val="2110203168"/>
      </c:barChart>
      <c:catAx>
        <c:axId val="211021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3168"/>
        <c:crosses val="autoZero"/>
        <c:auto val="1"/>
        <c:lblAlgn val="ctr"/>
        <c:lblOffset val="100"/>
        <c:noMultiLvlLbl val="0"/>
      </c:catAx>
      <c:valAx>
        <c:axId val="211020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8400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3">
            <a:lumMod val="60000"/>
            <a:lumOff val="40000"/>
          </a:schemeClr>
        </a:solidFill>
        <a:ln>
          <a:gradFill>
            <a:gsLst>
              <a:gs pos="0">
                <a:srgbClr val="92D050"/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3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 کیلومتر بار مرزی به تفکیک مناطق در سال 1400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'تناژوتن کیلومتر'!$O$33</c:f>
              <c:strCache>
                <c:ptCount val="1"/>
                <c:pt idx="0">
                  <c:v>جمع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'تناژوتن کیلومتر'!$AL$39:$AL$61</c:f>
              <c:strCache>
                <c:ptCount val="23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 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 1</c:v>
                </c:pt>
                <c:pt idx="7">
                  <c:v>شمالشرق 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كرمان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  <c:pt idx="21">
                  <c:v>توشه</c:v>
                </c:pt>
                <c:pt idx="22">
                  <c:v>حمل خودرو</c:v>
                </c:pt>
              </c:strCache>
            </c:strRef>
          </c:cat>
          <c:val>
            <c:numRef>
              <c:f>'تناژوتن کیلومتر'!$AM$39:$AM$61</c:f>
              <c:numCache>
                <c:formatCode>General</c:formatCode>
                <c:ptCount val="23"/>
                <c:pt idx="0">
                  <c:v>1361121.375</c:v>
                </c:pt>
                <c:pt idx="1">
                  <c:v>903366.43400000001</c:v>
                </c:pt>
                <c:pt idx="2">
                  <c:v>1005609.8359999999</c:v>
                </c:pt>
                <c:pt idx="3">
                  <c:v>933563.28999999992</c:v>
                </c:pt>
                <c:pt idx="4">
                  <c:v>409325.147</c:v>
                </c:pt>
                <c:pt idx="5">
                  <c:v>352018.179</c:v>
                </c:pt>
                <c:pt idx="6">
                  <c:v>1021107.747</c:v>
                </c:pt>
                <c:pt idx="7">
                  <c:v>85098.890999999989</c:v>
                </c:pt>
                <c:pt idx="8">
                  <c:v>1097516.7169999999</c:v>
                </c:pt>
                <c:pt idx="9">
                  <c:v>483448.68299999996</c:v>
                </c:pt>
                <c:pt idx="10">
                  <c:v>609992.37699999998</c:v>
                </c:pt>
                <c:pt idx="11">
                  <c:v>4728065.2180000003</c:v>
                </c:pt>
                <c:pt idx="12">
                  <c:v>5970613.2939999988</c:v>
                </c:pt>
                <c:pt idx="13">
                  <c:v>572437.022</c:v>
                </c:pt>
                <c:pt idx="14">
                  <c:v>158688.08599999998</c:v>
                </c:pt>
                <c:pt idx="15">
                  <c:v>6305841.6639999999</c:v>
                </c:pt>
                <c:pt idx="16">
                  <c:v>961782.00900000008</c:v>
                </c:pt>
                <c:pt idx="17">
                  <c:v>987469.69700000004</c:v>
                </c:pt>
                <c:pt idx="18">
                  <c:v>4464347.8550000004</c:v>
                </c:pt>
                <c:pt idx="19">
                  <c:v>153866.02400000003</c:v>
                </c:pt>
                <c:pt idx="20">
                  <c:v>62509.189999999995</c:v>
                </c:pt>
                <c:pt idx="21">
                  <c:v>137038</c:v>
                </c:pt>
                <c:pt idx="22">
                  <c:v>155182.5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2-481E-82E8-98E04E2DE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0205344"/>
        <c:axId val="2110205888"/>
      </c:barChart>
      <c:catAx>
        <c:axId val="21102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5888"/>
        <c:crosses val="autoZero"/>
        <c:auto val="1"/>
        <c:lblAlgn val="ctr"/>
        <c:lblOffset val="100"/>
        <c:noMultiLvlLbl val="0"/>
      </c:catAx>
      <c:valAx>
        <c:axId val="211020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53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211837886409714E-2"/>
                <c:y val="0.10417903718520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میلیون تن کیلومتر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50800" dir="5400000" algn="ctr" rotWithShape="0">
            <a:schemeClr val="accent3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تناژبارگیری شده به تفکیک ماه در سال 1400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'تناژوتن کیلومتر'!$O$2</c:f>
              <c:strCache>
                <c:ptCount val="1"/>
                <c:pt idx="0">
                  <c:v>جمع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'تناژوتن کیلومتر'!$AO$2:$AO$13</c:f>
              <c:strCache>
                <c:ptCount val="12"/>
                <c:pt idx="0">
                  <c:v>فروردین </c:v>
                </c:pt>
                <c:pt idx="1">
                  <c:v>اردیبهشت 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دی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'تناژوتن کیلومتر'!$AP$2:$AP$13</c:f>
              <c:numCache>
                <c:formatCode>General</c:formatCode>
                <c:ptCount val="12"/>
                <c:pt idx="0">
                  <c:v>4267001</c:v>
                </c:pt>
                <c:pt idx="1">
                  <c:v>4567988</c:v>
                </c:pt>
                <c:pt idx="2">
                  <c:v>4035284</c:v>
                </c:pt>
                <c:pt idx="3">
                  <c:v>3932976</c:v>
                </c:pt>
                <c:pt idx="4">
                  <c:v>3637206</c:v>
                </c:pt>
                <c:pt idx="5">
                  <c:v>3725684</c:v>
                </c:pt>
                <c:pt idx="6">
                  <c:v>3758992</c:v>
                </c:pt>
                <c:pt idx="7">
                  <c:v>3882527</c:v>
                </c:pt>
                <c:pt idx="8">
                  <c:v>3770702</c:v>
                </c:pt>
                <c:pt idx="9">
                  <c:v>3619450</c:v>
                </c:pt>
                <c:pt idx="10">
                  <c:v>3828951</c:v>
                </c:pt>
                <c:pt idx="11">
                  <c:v>3885686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3-40C0-B717-CBFE75CD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0216768"/>
        <c:axId val="2110211328"/>
      </c:lineChart>
      <c:catAx>
        <c:axId val="211021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1328"/>
        <c:crosses val="autoZero"/>
        <c:auto val="1"/>
        <c:lblAlgn val="ctr"/>
        <c:lblOffset val="100"/>
        <c:noMultiLvlLbl val="0"/>
      </c:catAx>
      <c:valAx>
        <c:axId val="21102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6768"/>
        <c:crosses val="autoZero"/>
        <c:crossBetween val="between"/>
        <c:minorUnit val="1000000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4">
            <a:lumMod val="40000"/>
            <a:lumOff val="60000"/>
          </a:schemeClr>
        </a:solidFill>
        <a:ln>
          <a:gradFill>
            <a:gsLst>
              <a:gs pos="0">
                <a:schemeClr val="accent4">
                  <a:lumMod val="40000"/>
                  <a:lumOff val="60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4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 کیلومتربار مرزی به تفکیک ماه در سال 1400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'تناژوتن کیلومتر'!$O$2</c:f>
              <c:strCache>
                <c:ptCount val="1"/>
                <c:pt idx="0">
                  <c:v>جمع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'تناژوتن کیلومتر'!$AO$39:$AO$50</c:f>
              <c:strCache>
                <c:ptCount val="12"/>
                <c:pt idx="0">
                  <c:v>فروردین </c:v>
                </c:pt>
                <c:pt idx="1">
                  <c:v>اردیبهشت 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دی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'تناژوتن کیلومتر'!$AP$39:$AP$50</c:f>
              <c:numCache>
                <c:formatCode>General</c:formatCode>
                <c:ptCount val="12"/>
                <c:pt idx="0">
                  <c:v>3128990.4369999999</c:v>
                </c:pt>
                <c:pt idx="1">
                  <c:v>3175254.3879999998</c:v>
                </c:pt>
                <c:pt idx="2">
                  <c:v>2725060.9610000001</c:v>
                </c:pt>
                <c:pt idx="3">
                  <c:v>2622448.6439999999</c:v>
                </c:pt>
                <c:pt idx="4">
                  <c:v>2541812.952</c:v>
                </c:pt>
                <c:pt idx="5">
                  <c:v>2799024.051</c:v>
                </c:pt>
                <c:pt idx="6">
                  <c:v>2676832.3270000005</c:v>
                </c:pt>
                <c:pt idx="7">
                  <c:v>2811620.3960000002</c:v>
                </c:pt>
                <c:pt idx="8">
                  <c:v>2614813.875</c:v>
                </c:pt>
                <c:pt idx="9">
                  <c:v>2545252.3269999996</c:v>
                </c:pt>
                <c:pt idx="10">
                  <c:v>2647812.4129999997</c:v>
                </c:pt>
                <c:pt idx="11">
                  <c:v>2631086.4639999997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6-4779-B078-6912F69D5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0206432"/>
        <c:axId val="2110213504"/>
      </c:lineChart>
      <c:catAx>
        <c:axId val="21102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3504"/>
        <c:crosses val="autoZero"/>
        <c:auto val="1"/>
        <c:lblAlgn val="ctr"/>
        <c:lblOffset val="100"/>
        <c:noMultiLvlLbl val="0"/>
      </c:catAx>
      <c:valAx>
        <c:axId val="211021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6432"/>
        <c:crosses val="autoZero"/>
        <c:crossBetween val="between"/>
        <c:minorUnit val="1000000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4">
            <a:lumMod val="40000"/>
            <a:lumOff val="60000"/>
          </a:schemeClr>
        </a:solidFill>
        <a:ln>
          <a:gradFill>
            <a:gsLst>
              <a:gs pos="0">
                <a:schemeClr val="accent4">
                  <a:lumMod val="40000"/>
                  <a:lumOff val="60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4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تناژبارگیری شده به تفکیک</a:t>
            </a:r>
            <a:r>
              <a:rPr lang="fa-IR" sz="1600" b="1" baseline="0">
                <a:latin typeface="Arial" panose="020B0604020202020204" pitchFamily="34" charset="0"/>
                <a:cs typeface="Arial" panose="020B0604020202020204" pitchFamily="34" charset="0"/>
              </a:rPr>
              <a:t> مناطق </a:t>
            </a: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>
        <c:manualLayout>
          <c:layoutTarget val="inner"/>
          <c:xMode val="edge"/>
          <c:yMode val="edge"/>
          <c:x val="5.5234525290626224E-2"/>
          <c:y val="0.11187567352847755"/>
          <c:w val="0.89787249160212435"/>
          <c:h val="0.703729003079576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'تناژوتن کیلومتر'!$O$2:$O$3</c:f>
              <c:strCache>
                <c:ptCount val="2"/>
                <c:pt idx="0">
                  <c:v>جمع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'تناژوتن کیلومتر'!$B$4:$B$26</c:f>
              <c:strCache>
                <c:ptCount val="23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  <c:pt idx="21">
                  <c:v>توشه</c:v>
                </c:pt>
                <c:pt idx="22">
                  <c:v>حمل خودرو</c:v>
                </c:pt>
              </c:strCache>
            </c:strRef>
          </c:cat>
          <c:val>
            <c:numRef>
              <c:f>'تناژوتن کیلومتر'!$O$4:$O$26</c:f>
              <c:numCache>
                <c:formatCode>#,##0</c:formatCode>
                <c:ptCount val="23"/>
                <c:pt idx="0">
                  <c:v>3526405</c:v>
                </c:pt>
                <c:pt idx="1">
                  <c:v>172641</c:v>
                </c:pt>
                <c:pt idx="2">
                  <c:v>1537220</c:v>
                </c:pt>
                <c:pt idx="3">
                  <c:v>1745744</c:v>
                </c:pt>
                <c:pt idx="4">
                  <c:v>237603</c:v>
                </c:pt>
                <c:pt idx="5">
                  <c:v>1161955</c:v>
                </c:pt>
                <c:pt idx="6">
                  <c:v>461874</c:v>
                </c:pt>
                <c:pt idx="7">
                  <c:v>697782</c:v>
                </c:pt>
                <c:pt idx="8">
                  <c:v>2846533</c:v>
                </c:pt>
                <c:pt idx="9">
                  <c:v>307080</c:v>
                </c:pt>
                <c:pt idx="10">
                  <c:v>923785</c:v>
                </c:pt>
                <c:pt idx="11">
                  <c:v>2659753</c:v>
                </c:pt>
                <c:pt idx="12">
                  <c:v>12088895</c:v>
                </c:pt>
                <c:pt idx="13">
                  <c:v>1631583</c:v>
                </c:pt>
                <c:pt idx="14">
                  <c:v>253806</c:v>
                </c:pt>
                <c:pt idx="15">
                  <c:v>5553018</c:v>
                </c:pt>
                <c:pt idx="16">
                  <c:v>278677</c:v>
                </c:pt>
                <c:pt idx="17">
                  <c:v>174297</c:v>
                </c:pt>
                <c:pt idx="18">
                  <c:v>7235785</c:v>
                </c:pt>
                <c:pt idx="19">
                  <c:v>375643</c:v>
                </c:pt>
                <c:pt idx="20">
                  <c:v>176258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E-413A-954B-F37D1E77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0206976"/>
        <c:axId val="2110207520"/>
      </c:barChart>
      <c:catAx>
        <c:axId val="211020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7520"/>
        <c:crosses val="autoZero"/>
        <c:auto val="1"/>
        <c:lblAlgn val="ctr"/>
        <c:lblOffset val="100"/>
        <c:noMultiLvlLbl val="0"/>
      </c:catAx>
      <c:valAx>
        <c:axId val="21102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6976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3">
            <a:lumMod val="60000"/>
            <a:lumOff val="40000"/>
          </a:schemeClr>
        </a:solidFill>
        <a:ln>
          <a:gradFill>
            <a:gsLst>
              <a:gs pos="0">
                <a:srgbClr val="92D050"/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3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 کیلومتر بار مرزی به تفکیک مناطق 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'تناژوتن کیلومتر'!$O$33:$O$34</c:f>
              <c:strCache>
                <c:ptCount val="2"/>
                <c:pt idx="0">
                  <c:v>جمع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'تناژوتن کیلومتر'!$B$35:$B$57</c:f>
              <c:strCache>
                <c:ptCount val="23"/>
                <c:pt idx="0">
                  <c:v>جنوب</c:v>
                </c:pt>
                <c:pt idx="1">
                  <c:v>لرستان</c:v>
                </c:pt>
                <c:pt idx="2">
                  <c:v>اراك</c:v>
                </c:pt>
                <c:pt idx="3">
                  <c:v>تهران</c:v>
                </c:pt>
                <c:pt idx="4">
                  <c:v>شمال</c:v>
                </c:pt>
                <c:pt idx="5">
                  <c:v>شمال2</c:v>
                </c:pt>
                <c:pt idx="6">
                  <c:v>شمالشرق</c:v>
                </c:pt>
                <c:pt idx="7">
                  <c:v>شمالشرق2</c:v>
                </c:pt>
                <c:pt idx="8">
                  <c:v>خراسان</c:v>
                </c:pt>
                <c:pt idx="9">
                  <c:v>شمالغرب</c:v>
                </c:pt>
                <c:pt idx="10">
                  <c:v>آذربايجان</c:v>
                </c:pt>
                <c:pt idx="11">
                  <c:v>اصفهان</c:v>
                </c:pt>
                <c:pt idx="12">
                  <c:v>يزد</c:v>
                </c:pt>
                <c:pt idx="13">
                  <c:v>کرمان</c:v>
                </c:pt>
                <c:pt idx="14">
                  <c:v>جنوبشرق</c:v>
                </c:pt>
                <c:pt idx="15">
                  <c:v>هرمزگان</c:v>
                </c:pt>
                <c:pt idx="16">
                  <c:v>قم</c:v>
                </c:pt>
                <c:pt idx="17">
                  <c:v>زاگرس</c:v>
                </c:pt>
                <c:pt idx="18">
                  <c:v>شرق</c:v>
                </c:pt>
                <c:pt idx="19">
                  <c:v>فارس</c:v>
                </c:pt>
                <c:pt idx="20">
                  <c:v>غرب</c:v>
                </c:pt>
                <c:pt idx="21">
                  <c:v>توشه</c:v>
                </c:pt>
                <c:pt idx="22">
                  <c:v>حمل خودرو</c:v>
                </c:pt>
              </c:strCache>
            </c:strRef>
          </c:cat>
          <c:val>
            <c:numRef>
              <c:f>'تناژوتن کیلومتر'!$O$35:$O$57</c:f>
              <c:numCache>
                <c:formatCode>#,##0</c:formatCode>
                <c:ptCount val="23"/>
                <c:pt idx="0">
                  <c:v>971015.40800000005</c:v>
                </c:pt>
                <c:pt idx="1">
                  <c:v>691204.60800000001</c:v>
                </c:pt>
                <c:pt idx="2">
                  <c:v>974721.652</c:v>
                </c:pt>
                <c:pt idx="3">
                  <c:v>952138.89199999999</c:v>
                </c:pt>
                <c:pt idx="4">
                  <c:v>428467.72700000007</c:v>
                </c:pt>
                <c:pt idx="5">
                  <c:v>396040.97700000001</c:v>
                </c:pt>
                <c:pt idx="6">
                  <c:v>990575.85199999984</c:v>
                </c:pt>
                <c:pt idx="7">
                  <c:v>108668.424</c:v>
                </c:pt>
                <c:pt idx="8">
                  <c:v>969783.84399999981</c:v>
                </c:pt>
                <c:pt idx="9">
                  <c:v>342248.58799999993</c:v>
                </c:pt>
                <c:pt idx="10">
                  <c:v>462305.97500000003</c:v>
                </c:pt>
                <c:pt idx="11">
                  <c:v>3603991.6190000004</c:v>
                </c:pt>
                <c:pt idx="12">
                  <c:v>5010021.5180000011</c:v>
                </c:pt>
                <c:pt idx="13">
                  <c:v>862252.46</c:v>
                </c:pt>
                <c:pt idx="14">
                  <c:v>247905.53799999997</c:v>
                </c:pt>
                <c:pt idx="15">
                  <c:v>5668188.6460000006</c:v>
                </c:pt>
                <c:pt idx="16">
                  <c:v>966266.12600000005</c:v>
                </c:pt>
                <c:pt idx="17">
                  <c:v>741778.12300000002</c:v>
                </c:pt>
                <c:pt idx="18">
                  <c:v>5263248.5140000004</c:v>
                </c:pt>
                <c:pt idx="19">
                  <c:v>57217.600999999995</c:v>
                </c:pt>
                <c:pt idx="20">
                  <c:v>51247.292000000001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9-4B2B-8F29-75746286E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0209696"/>
        <c:axId val="2110210240"/>
      </c:barChart>
      <c:catAx>
        <c:axId val="211020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0240"/>
        <c:crosses val="autoZero"/>
        <c:auto val="1"/>
        <c:lblAlgn val="ctr"/>
        <c:lblOffset val="100"/>
        <c:noMultiLvlLbl val="0"/>
      </c:catAx>
      <c:valAx>
        <c:axId val="21102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096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211837886409714E-2"/>
                <c:y val="0.10417903718520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میلیون تن کیلومتر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50800" dir="5400000" algn="ctr" rotWithShape="0">
            <a:schemeClr val="accent3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تناژبارگیری شده به تفکیک ماه 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'تناژوتن کیلومتر'!$B$27</c:f>
              <c:strCache>
                <c:ptCount val="1"/>
                <c:pt idx="0">
                  <c:v>جمع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'تناژوتن کیلومتر'!$C$3:$N$3</c:f>
              <c:strCache>
                <c:ptCount val="12"/>
                <c:pt idx="0">
                  <c:v>فروردین </c:v>
                </c:pt>
                <c:pt idx="1">
                  <c:v>اردیبهشت 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دی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'تناژوتن کیلومتر'!$C$27:$N$27</c:f>
              <c:numCache>
                <c:formatCode>#,##0</c:formatCode>
                <c:ptCount val="12"/>
                <c:pt idx="0">
                  <c:v>3615799</c:v>
                </c:pt>
                <c:pt idx="1">
                  <c:v>3888659</c:v>
                </c:pt>
                <c:pt idx="2">
                  <c:v>3571862</c:v>
                </c:pt>
                <c:pt idx="3">
                  <c:v>3721063</c:v>
                </c:pt>
                <c:pt idx="4">
                  <c:v>3792474</c:v>
                </c:pt>
                <c:pt idx="5">
                  <c:v>3764152</c:v>
                </c:pt>
                <c:pt idx="6">
                  <c:v>3820112</c:v>
                </c:pt>
                <c:pt idx="7">
                  <c:v>3744329</c:v>
                </c:pt>
                <c:pt idx="8">
                  <c:v>3461527</c:v>
                </c:pt>
                <c:pt idx="9">
                  <c:v>3502632</c:v>
                </c:pt>
                <c:pt idx="10">
                  <c:v>3582914</c:v>
                </c:pt>
                <c:pt idx="11">
                  <c:v>3580814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E-471D-B16C-09A3FBA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0211872"/>
        <c:axId val="2110212416"/>
      </c:lineChart>
      <c:catAx>
        <c:axId val="21102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2416"/>
        <c:crosses val="autoZero"/>
        <c:auto val="1"/>
        <c:lblAlgn val="ctr"/>
        <c:lblOffset val="100"/>
        <c:noMultiLvlLbl val="0"/>
      </c:catAx>
      <c:valAx>
        <c:axId val="211021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0211872"/>
        <c:crosses val="autoZero"/>
        <c:crossBetween val="between"/>
        <c:minorUnit val="1000000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4">
            <a:lumMod val="40000"/>
            <a:lumOff val="60000"/>
          </a:schemeClr>
        </a:solidFill>
        <a:ln>
          <a:gradFill>
            <a:gsLst>
              <a:gs pos="0">
                <a:schemeClr val="accent4">
                  <a:lumMod val="40000"/>
                  <a:lumOff val="60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4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تن کیلومتربار مرزی به تفکیک ماه 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'تناژوتن کیلومتر'!$B$58</c:f>
              <c:strCache>
                <c:ptCount val="1"/>
                <c:pt idx="0">
                  <c:v>جمع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'[2]تناژوتن کیلومتر'!$AO$39:$AO$50</c:f>
              <c:strCache>
                <c:ptCount val="12"/>
                <c:pt idx="0">
                  <c:v>فروردین </c:v>
                </c:pt>
                <c:pt idx="1">
                  <c:v>اردیبهشت 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دی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'تناژوتن کیلومتر'!$C$58:$N$58</c:f>
              <c:numCache>
                <c:formatCode>#,##0</c:formatCode>
                <c:ptCount val="12"/>
                <c:pt idx="0">
                  <c:v>2610545.4759999998</c:v>
                </c:pt>
                <c:pt idx="1">
                  <c:v>2649460.4409999996</c:v>
                </c:pt>
                <c:pt idx="2">
                  <c:v>2422159.7510000002</c:v>
                </c:pt>
                <c:pt idx="3">
                  <c:v>2387581.4939999999</c:v>
                </c:pt>
                <c:pt idx="4">
                  <c:v>2433619.165</c:v>
                </c:pt>
                <c:pt idx="5">
                  <c:v>2534135.2939999998</c:v>
                </c:pt>
                <c:pt idx="6">
                  <c:v>2612726.4560000002</c:v>
                </c:pt>
                <c:pt idx="7">
                  <c:v>2619675.1060000006</c:v>
                </c:pt>
                <c:pt idx="8">
                  <c:v>2368782.4339999999</c:v>
                </c:pt>
                <c:pt idx="9">
                  <c:v>2370937.8599999994</c:v>
                </c:pt>
                <c:pt idx="10">
                  <c:v>2258777.8289999999</c:v>
                </c:pt>
                <c:pt idx="11">
                  <c:v>2490888.0779999997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7-4937-805F-242FE48A1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001088"/>
        <c:axId val="2112008160"/>
      </c:lineChart>
      <c:catAx>
        <c:axId val="211200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2008160"/>
        <c:crosses val="autoZero"/>
        <c:auto val="1"/>
        <c:lblAlgn val="ctr"/>
        <c:lblOffset val="100"/>
        <c:noMultiLvlLbl val="0"/>
      </c:catAx>
      <c:valAx>
        <c:axId val="211200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2001088"/>
        <c:crosses val="autoZero"/>
        <c:crossBetween val="between"/>
        <c:minorUnit val="1000000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هزارتن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4">
            <a:lumMod val="40000"/>
            <a:lumOff val="60000"/>
          </a:schemeClr>
        </a:solidFill>
        <a:ln>
          <a:gradFill>
            <a:gsLst>
              <a:gs pos="0">
                <a:schemeClr val="accent4">
                  <a:lumMod val="40000"/>
                  <a:lumOff val="60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4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252704</xdr:colOff>
      <xdr:row>0</xdr:row>
      <xdr:rowOff>58316</xdr:rowOff>
    </xdr:from>
    <xdr:to>
      <xdr:col>34</xdr:col>
      <xdr:colOff>9720</xdr:colOff>
      <xdr:row>17</xdr:row>
      <xdr:rowOff>58317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D307B2-37E1-4709-99A7-7009A3AC9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272142</xdr:colOff>
      <xdr:row>37</xdr:row>
      <xdr:rowOff>48598</xdr:rowOff>
    </xdr:from>
    <xdr:to>
      <xdr:col>34</xdr:col>
      <xdr:colOff>1</xdr:colOff>
      <xdr:row>55</xdr:row>
      <xdr:rowOff>145792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6AFE7A-E986-4272-AF93-752C8FC32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262423</xdr:colOff>
      <xdr:row>17</xdr:row>
      <xdr:rowOff>155511</xdr:rowOff>
    </xdr:from>
    <xdr:to>
      <xdr:col>34</xdr:col>
      <xdr:colOff>19439</xdr:colOff>
      <xdr:row>36</xdr:row>
      <xdr:rowOff>97195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B001103-6E3A-48BE-86E4-A153C1AD8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252704</xdr:colOff>
      <xdr:row>56</xdr:row>
      <xdr:rowOff>38878</xdr:rowOff>
    </xdr:from>
    <xdr:to>
      <xdr:col>33</xdr:col>
      <xdr:colOff>583164</xdr:colOff>
      <xdr:row>78</xdr:row>
      <xdr:rowOff>106915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F4C61A1-61F0-4733-B1DE-C4BAAF0FF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252704</xdr:colOff>
      <xdr:row>0</xdr:row>
      <xdr:rowOff>58316</xdr:rowOff>
    </xdr:from>
    <xdr:to>
      <xdr:col>34</xdr:col>
      <xdr:colOff>9720</xdr:colOff>
      <xdr:row>17</xdr:row>
      <xdr:rowOff>58317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E31F628-50E9-41A9-8D92-288B6845C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272142</xdr:colOff>
      <xdr:row>37</xdr:row>
      <xdr:rowOff>48598</xdr:rowOff>
    </xdr:from>
    <xdr:to>
      <xdr:col>34</xdr:col>
      <xdr:colOff>1</xdr:colOff>
      <xdr:row>55</xdr:row>
      <xdr:rowOff>145792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A538F84-8B32-4C71-9A7F-381BDA5B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262423</xdr:colOff>
      <xdr:row>17</xdr:row>
      <xdr:rowOff>155511</xdr:rowOff>
    </xdr:from>
    <xdr:to>
      <xdr:col>34</xdr:col>
      <xdr:colOff>19439</xdr:colOff>
      <xdr:row>36</xdr:row>
      <xdr:rowOff>97195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B9E6CCE-D26F-4B75-9464-5F204812D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252704</xdr:colOff>
      <xdr:row>56</xdr:row>
      <xdr:rowOff>38878</xdr:rowOff>
    </xdr:from>
    <xdr:to>
      <xdr:col>33</xdr:col>
      <xdr:colOff>583164</xdr:colOff>
      <xdr:row>78</xdr:row>
      <xdr:rowOff>106915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2F94ED6-7652-4DB2-9FC4-192A47333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7;&#1585;&#1607;%20&#1576;&#1585;&#1583;&#1575;&#1585;&#17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hernezhad\mahname\1401\11\mahname111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ناژوتن کیلومتر"/>
      <sheetName val="تفکیک کالا "/>
      <sheetName val="تعدادواگن بارگیری شده"/>
      <sheetName val="تعداد واگن وارده&amp;صادره"/>
      <sheetName val="تناژ وارده&amp;صادره "/>
      <sheetName val="تن کیلومتر وارده&amp;صادره "/>
      <sheetName val="ترانزیت نفتی و غیر نفتی"/>
      <sheetName val="ترانزیت "/>
      <sheetName val="کارکرد باري"/>
      <sheetName val="کارکرد مسافری"/>
      <sheetName val="ترتیب بار"/>
      <sheetName val="ترتیب مسافر"/>
    </sheetNames>
    <sheetDataSet>
      <sheetData sheetId="0">
        <row r="1">
          <cell r="AM1" t="str">
            <v>جمع</v>
          </cell>
        </row>
        <row r="2">
          <cell r="O2" t="str">
            <v>جمع</v>
          </cell>
          <cell r="AL2" t="str">
            <v>جنوب</v>
          </cell>
          <cell r="AM2">
            <v>4649738</v>
          </cell>
          <cell r="AO2" t="str">
            <v xml:space="preserve">فروردین </v>
          </cell>
          <cell r="AP2">
            <v>4267001</v>
          </cell>
        </row>
        <row r="3">
          <cell r="C3" t="str">
            <v xml:space="preserve">فروردین </v>
          </cell>
          <cell r="D3" t="str">
            <v xml:space="preserve">اردیبهشت </v>
          </cell>
          <cell r="E3" t="str">
            <v>خرداد</v>
          </cell>
          <cell r="F3" t="str">
            <v>تیر</v>
          </cell>
          <cell r="G3" t="str">
            <v>مرداد</v>
          </cell>
          <cell r="H3" t="str">
            <v>شهریور</v>
          </cell>
          <cell r="I3" t="str">
            <v>مهر</v>
          </cell>
          <cell r="J3" t="str">
            <v>آبان</v>
          </cell>
          <cell r="K3" t="str">
            <v>آذر</v>
          </cell>
          <cell r="L3" t="str">
            <v>دی</v>
          </cell>
          <cell r="M3" t="str">
            <v>بهمن</v>
          </cell>
          <cell r="N3" t="str">
            <v>اسفند</v>
          </cell>
          <cell r="AL3" t="str">
            <v>لرستان</v>
          </cell>
          <cell r="AM3">
            <v>315930</v>
          </cell>
          <cell r="AO3" t="str">
            <v xml:space="preserve">اردیبهشت </v>
          </cell>
          <cell r="AP3">
            <v>4567988</v>
          </cell>
        </row>
        <row r="4">
          <cell r="B4" t="str">
            <v>جنوب</v>
          </cell>
          <cell r="O4">
            <v>3526405</v>
          </cell>
          <cell r="AL4" t="str">
            <v>اراك</v>
          </cell>
          <cell r="AM4">
            <v>1123275</v>
          </cell>
          <cell r="AO4" t="str">
            <v>خرداد</v>
          </cell>
          <cell r="AP4">
            <v>4035284</v>
          </cell>
        </row>
        <row r="5">
          <cell r="B5" t="str">
            <v>لرستان</v>
          </cell>
          <cell r="O5">
            <v>172641</v>
          </cell>
          <cell r="AL5" t="str">
            <v xml:space="preserve">تهران </v>
          </cell>
          <cell r="AM5">
            <v>2025396</v>
          </cell>
          <cell r="AO5" t="str">
            <v>تیر</v>
          </cell>
          <cell r="AP5">
            <v>3932976</v>
          </cell>
        </row>
        <row r="6">
          <cell r="B6" t="str">
            <v>اراك</v>
          </cell>
          <cell r="O6">
            <v>1537220</v>
          </cell>
          <cell r="AL6" t="str">
            <v>شمال</v>
          </cell>
          <cell r="AM6">
            <v>167910</v>
          </cell>
          <cell r="AO6" t="str">
            <v>مرداد</v>
          </cell>
          <cell r="AP6">
            <v>3637206</v>
          </cell>
        </row>
        <row r="7">
          <cell r="B7" t="str">
            <v>تهران</v>
          </cell>
          <cell r="O7">
            <v>1745744</v>
          </cell>
          <cell r="AL7" t="str">
            <v>شمال2</v>
          </cell>
          <cell r="AM7">
            <v>1051132</v>
          </cell>
          <cell r="AO7" t="str">
            <v>شهریور</v>
          </cell>
          <cell r="AP7">
            <v>3725684</v>
          </cell>
        </row>
        <row r="8">
          <cell r="B8" t="str">
            <v>شمال</v>
          </cell>
          <cell r="O8">
            <v>237603</v>
          </cell>
          <cell r="AL8" t="str">
            <v>شمالشرق 1</v>
          </cell>
          <cell r="AM8">
            <v>439000</v>
          </cell>
          <cell r="AO8" t="str">
            <v>مهر</v>
          </cell>
          <cell r="AP8">
            <v>3758992</v>
          </cell>
        </row>
        <row r="9">
          <cell r="B9" t="str">
            <v>شمال2</v>
          </cell>
          <cell r="O9">
            <v>1161955</v>
          </cell>
          <cell r="AL9" t="str">
            <v>شمالشرق 2</v>
          </cell>
          <cell r="AM9">
            <v>438470</v>
          </cell>
          <cell r="AO9" t="str">
            <v>آبان</v>
          </cell>
          <cell r="AP9">
            <v>3882527</v>
          </cell>
        </row>
        <row r="10">
          <cell r="B10" t="str">
            <v>شمالشرق</v>
          </cell>
          <cell r="O10">
            <v>461874</v>
          </cell>
          <cell r="AL10" t="str">
            <v>خراسان</v>
          </cell>
          <cell r="AM10">
            <v>2910566</v>
          </cell>
          <cell r="AO10" t="str">
            <v>آذر</v>
          </cell>
          <cell r="AP10">
            <v>3770702</v>
          </cell>
        </row>
        <row r="11">
          <cell r="B11" t="str">
            <v>شمالشرق2</v>
          </cell>
          <cell r="O11">
            <v>697782</v>
          </cell>
          <cell r="AL11" t="str">
            <v>شمالغرب</v>
          </cell>
          <cell r="AM11">
            <v>616320</v>
          </cell>
          <cell r="AO11" t="str">
            <v>دی</v>
          </cell>
          <cell r="AP11">
            <v>3619450</v>
          </cell>
        </row>
        <row r="12">
          <cell r="B12" t="str">
            <v>خراسان</v>
          </cell>
          <cell r="O12">
            <v>2846533</v>
          </cell>
          <cell r="AL12" t="str">
            <v>آذربايجان</v>
          </cell>
          <cell r="AM12">
            <v>1400134</v>
          </cell>
          <cell r="AO12" t="str">
            <v>بهمن</v>
          </cell>
          <cell r="AP12">
            <v>3828951</v>
          </cell>
        </row>
        <row r="13">
          <cell r="B13" t="str">
            <v>شمالغرب</v>
          </cell>
          <cell r="O13">
            <v>307080</v>
          </cell>
          <cell r="AL13" t="str">
            <v>اصفهان</v>
          </cell>
          <cell r="AM13">
            <v>4431412</v>
          </cell>
          <cell r="AO13" t="str">
            <v>اسفند</v>
          </cell>
          <cell r="AP13">
            <v>3885686</v>
          </cell>
        </row>
        <row r="14">
          <cell r="B14" t="str">
            <v>آذربايجان</v>
          </cell>
          <cell r="O14">
            <v>923785</v>
          </cell>
          <cell r="AL14" t="str">
            <v>يزد</v>
          </cell>
          <cell r="AM14">
            <v>13686326</v>
          </cell>
        </row>
        <row r="15">
          <cell r="B15" t="str">
            <v>اصفهان</v>
          </cell>
          <cell r="O15">
            <v>2659753</v>
          </cell>
          <cell r="AL15" t="str">
            <v>كرمان</v>
          </cell>
          <cell r="AM15">
            <v>1091690</v>
          </cell>
        </row>
        <row r="16">
          <cell r="B16" t="str">
            <v>يزد</v>
          </cell>
          <cell r="O16">
            <v>12088895</v>
          </cell>
          <cell r="AL16" t="str">
            <v>جنوبشرق</v>
          </cell>
          <cell r="AM16">
            <v>147284</v>
          </cell>
        </row>
        <row r="17">
          <cell r="B17" t="str">
            <v>کرمان</v>
          </cell>
          <cell r="O17">
            <v>1631583</v>
          </cell>
          <cell r="AL17" t="str">
            <v>هرمزگان</v>
          </cell>
          <cell r="AM17">
            <v>6052951</v>
          </cell>
        </row>
        <row r="18">
          <cell r="B18" t="str">
            <v>جنوبشرق</v>
          </cell>
          <cell r="O18">
            <v>253806</v>
          </cell>
          <cell r="AL18" t="str">
            <v>قم</v>
          </cell>
          <cell r="AM18">
            <v>291577</v>
          </cell>
        </row>
        <row r="19">
          <cell r="B19" t="str">
            <v>هرمزگان</v>
          </cell>
          <cell r="O19">
            <v>5553018</v>
          </cell>
          <cell r="AL19" t="str">
            <v>زاگرس</v>
          </cell>
          <cell r="AM19">
            <v>98028</v>
          </cell>
        </row>
        <row r="20">
          <cell r="B20" t="str">
            <v>قم</v>
          </cell>
          <cell r="O20">
            <v>278677</v>
          </cell>
          <cell r="AL20" t="str">
            <v>شرق</v>
          </cell>
          <cell r="AM20">
            <v>4972397</v>
          </cell>
        </row>
        <row r="21">
          <cell r="B21" t="str">
            <v>زاگرس</v>
          </cell>
          <cell r="O21">
            <v>174297</v>
          </cell>
          <cell r="AL21" t="str">
            <v>فارس</v>
          </cell>
          <cell r="AM21">
            <v>443117</v>
          </cell>
        </row>
        <row r="22">
          <cell r="B22" t="str">
            <v>شرق</v>
          </cell>
          <cell r="O22">
            <v>7235785</v>
          </cell>
          <cell r="AL22" t="str">
            <v>غرب</v>
          </cell>
          <cell r="AM22">
            <v>294139</v>
          </cell>
        </row>
        <row r="23">
          <cell r="B23" t="str">
            <v>فارس</v>
          </cell>
          <cell r="O23">
            <v>375643</v>
          </cell>
          <cell r="AL23" t="str">
            <v>توشه</v>
          </cell>
          <cell r="AM23">
            <v>124580</v>
          </cell>
        </row>
        <row r="24">
          <cell r="B24" t="str">
            <v>غرب</v>
          </cell>
          <cell r="O24">
            <v>176258</v>
          </cell>
          <cell r="AL24" t="str">
            <v>حمل خودرو</v>
          </cell>
          <cell r="AM24">
            <v>141075</v>
          </cell>
        </row>
        <row r="25">
          <cell r="B25" t="str">
            <v>توشه</v>
          </cell>
          <cell r="O25">
            <v>0</v>
          </cell>
        </row>
        <row r="26">
          <cell r="B26" t="str">
            <v>حمل خودرو</v>
          </cell>
          <cell r="O26">
            <v>0</v>
          </cell>
        </row>
        <row r="27">
          <cell r="B27" t="str">
            <v>جمع</v>
          </cell>
          <cell r="C27">
            <v>3615799</v>
          </cell>
          <cell r="D27">
            <v>3888659</v>
          </cell>
          <cell r="E27">
            <v>3571862</v>
          </cell>
          <cell r="F27">
            <v>3721063</v>
          </cell>
          <cell r="G27">
            <v>3792474</v>
          </cell>
          <cell r="H27">
            <v>3764152</v>
          </cell>
          <cell r="I27">
            <v>3820112</v>
          </cell>
          <cell r="J27">
            <v>3744329</v>
          </cell>
          <cell r="K27">
            <v>3461527</v>
          </cell>
          <cell r="L27">
            <v>3502632</v>
          </cell>
          <cell r="M27">
            <v>3582914</v>
          </cell>
          <cell r="N27">
            <v>3580814</v>
          </cell>
        </row>
        <row r="33">
          <cell r="O33" t="str">
            <v>جمع</v>
          </cell>
        </row>
        <row r="35">
          <cell r="B35" t="str">
            <v>جنوب</v>
          </cell>
          <cell r="O35">
            <v>971015.40800000005</v>
          </cell>
        </row>
        <row r="36">
          <cell r="B36" t="str">
            <v>لرستان</v>
          </cell>
          <cell r="O36">
            <v>691204.60800000001</v>
          </cell>
        </row>
        <row r="37">
          <cell r="B37" t="str">
            <v>اراك</v>
          </cell>
          <cell r="O37">
            <v>974721.652</v>
          </cell>
        </row>
        <row r="38">
          <cell r="B38" t="str">
            <v>تهران</v>
          </cell>
          <cell r="O38">
            <v>952138.89199999999</v>
          </cell>
        </row>
        <row r="39">
          <cell r="B39" t="str">
            <v>شمال</v>
          </cell>
          <cell r="O39">
            <v>428467.72700000007</v>
          </cell>
          <cell r="AL39" t="str">
            <v>جنوب</v>
          </cell>
          <cell r="AM39">
            <v>1361121.375</v>
          </cell>
          <cell r="AO39" t="str">
            <v xml:space="preserve">فروردین </v>
          </cell>
          <cell r="AP39">
            <v>3128990.4369999999</v>
          </cell>
        </row>
        <row r="40">
          <cell r="B40" t="str">
            <v>شمال2</v>
          </cell>
          <cell r="O40">
            <v>396040.97700000001</v>
          </cell>
          <cell r="AL40" t="str">
            <v>لرستان</v>
          </cell>
          <cell r="AM40">
            <v>903366.43400000001</v>
          </cell>
          <cell r="AO40" t="str">
            <v xml:space="preserve">اردیبهشت </v>
          </cell>
          <cell r="AP40">
            <v>3175254.3879999998</v>
          </cell>
        </row>
        <row r="41">
          <cell r="B41" t="str">
            <v>شمالشرق</v>
          </cell>
          <cell r="O41">
            <v>990575.85199999984</v>
          </cell>
          <cell r="AL41" t="str">
            <v>اراك</v>
          </cell>
          <cell r="AM41">
            <v>1005609.8359999999</v>
          </cell>
          <cell r="AO41" t="str">
            <v>خرداد</v>
          </cell>
          <cell r="AP41">
            <v>2725060.9610000001</v>
          </cell>
        </row>
        <row r="42">
          <cell r="B42" t="str">
            <v>شمالشرق2</v>
          </cell>
          <cell r="O42">
            <v>108668.424</v>
          </cell>
          <cell r="AL42" t="str">
            <v xml:space="preserve">تهران </v>
          </cell>
          <cell r="AM42">
            <v>933563.28999999992</v>
          </cell>
          <cell r="AO42" t="str">
            <v>تیر</v>
          </cell>
          <cell r="AP42">
            <v>2622448.6439999999</v>
          </cell>
        </row>
        <row r="43">
          <cell r="B43" t="str">
            <v>خراسان</v>
          </cell>
          <cell r="O43">
            <v>969783.84399999981</v>
          </cell>
          <cell r="AL43" t="str">
            <v>شمال</v>
          </cell>
          <cell r="AM43">
            <v>409325.147</v>
          </cell>
          <cell r="AO43" t="str">
            <v>مرداد</v>
          </cell>
          <cell r="AP43">
            <v>2541812.952</v>
          </cell>
        </row>
        <row r="44">
          <cell r="B44" t="str">
            <v>شمالغرب</v>
          </cell>
          <cell r="O44">
            <v>342248.58799999993</v>
          </cell>
          <cell r="AL44" t="str">
            <v>شمال2</v>
          </cell>
          <cell r="AM44">
            <v>352018.179</v>
          </cell>
          <cell r="AO44" t="str">
            <v>شهریور</v>
          </cell>
          <cell r="AP44">
            <v>2799024.051</v>
          </cell>
        </row>
        <row r="45">
          <cell r="B45" t="str">
            <v>آذربايجان</v>
          </cell>
          <cell r="O45">
            <v>462305.97500000003</v>
          </cell>
          <cell r="AL45" t="str">
            <v>شمالشرق 1</v>
          </cell>
          <cell r="AM45">
            <v>1021107.747</v>
          </cell>
          <cell r="AO45" t="str">
            <v>مهر</v>
          </cell>
          <cell r="AP45">
            <v>2676832.3270000005</v>
          </cell>
        </row>
        <row r="46">
          <cell r="B46" t="str">
            <v>اصفهان</v>
          </cell>
          <cell r="O46">
            <v>3603991.6190000004</v>
          </cell>
          <cell r="AL46" t="str">
            <v>شمالشرق 2</v>
          </cell>
          <cell r="AM46">
            <v>85098.890999999989</v>
          </cell>
          <cell r="AO46" t="str">
            <v>آبان</v>
          </cell>
          <cell r="AP46">
            <v>2811620.3960000002</v>
          </cell>
        </row>
        <row r="47">
          <cell r="B47" t="str">
            <v>يزد</v>
          </cell>
          <cell r="O47">
            <v>5010021.5180000011</v>
          </cell>
          <cell r="AL47" t="str">
            <v>خراسان</v>
          </cell>
          <cell r="AM47">
            <v>1097516.7169999999</v>
          </cell>
          <cell r="AO47" t="str">
            <v>آذر</v>
          </cell>
          <cell r="AP47">
            <v>2614813.875</v>
          </cell>
        </row>
        <row r="48">
          <cell r="B48" t="str">
            <v>کرمان</v>
          </cell>
          <cell r="O48">
            <v>862252.46</v>
          </cell>
          <cell r="AL48" t="str">
            <v>شمالغرب</v>
          </cell>
          <cell r="AM48">
            <v>483448.68299999996</v>
          </cell>
          <cell r="AO48" t="str">
            <v>دی</v>
          </cell>
          <cell r="AP48">
            <v>2545252.3269999996</v>
          </cell>
        </row>
        <row r="49">
          <cell r="B49" t="str">
            <v>جنوبشرق</v>
          </cell>
          <cell r="O49">
            <v>247905.53799999997</v>
          </cell>
          <cell r="AL49" t="str">
            <v>آذربايجان</v>
          </cell>
          <cell r="AM49">
            <v>609992.37699999998</v>
          </cell>
          <cell r="AO49" t="str">
            <v>بهمن</v>
          </cell>
          <cell r="AP49">
            <v>2647812.4129999997</v>
          </cell>
        </row>
        <row r="50">
          <cell r="B50" t="str">
            <v>هرمزگان</v>
          </cell>
          <cell r="O50">
            <v>5668188.6460000006</v>
          </cell>
          <cell r="AL50" t="str">
            <v>اصفهان</v>
          </cell>
          <cell r="AM50">
            <v>4728065.2180000003</v>
          </cell>
          <cell r="AO50" t="str">
            <v>اسفند</v>
          </cell>
          <cell r="AP50">
            <v>2631086.4639999997</v>
          </cell>
        </row>
        <row r="51">
          <cell r="B51" t="str">
            <v>قم</v>
          </cell>
          <cell r="O51">
            <v>966266.12600000005</v>
          </cell>
          <cell r="AL51" t="str">
            <v>يزد</v>
          </cell>
          <cell r="AM51">
            <v>5970613.2939999988</v>
          </cell>
        </row>
        <row r="52">
          <cell r="B52" t="str">
            <v>زاگرس</v>
          </cell>
          <cell r="O52">
            <v>741778.12300000002</v>
          </cell>
          <cell r="AL52" t="str">
            <v>كرمان</v>
          </cell>
          <cell r="AM52">
            <v>572437.022</v>
          </cell>
        </row>
        <row r="53">
          <cell r="B53" t="str">
            <v>شرق</v>
          </cell>
          <cell r="O53">
            <v>5263248.5140000004</v>
          </cell>
          <cell r="AL53" t="str">
            <v>جنوبشرق</v>
          </cell>
          <cell r="AM53">
            <v>158688.08599999998</v>
          </cell>
        </row>
        <row r="54">
          <cell r="B54" t="str">
            <v>فارس</v>
          </cell>
          <cell r="O54">
            <v>57217.600999999995</v>
          </cell>
          <cell r="AL54" t="str">
            <v>هرمزگان</v>
          </cell>
          <cell r="AM54">
            <v>6305841.6639999999</v>
          </cell>
        </row>
        <row r="55">
          <cell r="B55" t="str">
            <v>غرب</v>
          </cell>
          <cell r="O55">
            <v>51247.292000000001</v>
          </cell>
          <cell r="AL55" t="str">
            <v>قم</v>
          </cell>
          <cell r="AM55">
            <v>961782.00900000008</v>
          </cell>
        </row>
        <row r="56">
          <cell r="B56" t="str">
            <v>توشه</v>
          </cell>
          <cell r="O56">
            <v>0</v>
          </cell>
          <cell r="AL56" t="str">
            <v>زاگرس</v>
          </cell>
          <cell r="AM56">
            <v>987469.69700000004</v>
          </cell>
        </row>
        <row r="57">
          <cell r="B57" t="str">
            <v>حمل خودرو</v>
          </cell>
          <cell r="O57">
            <v>0</v>
          </cell>
          <cell r="AL57" t="str">
            <v>شرق</v>
          </cell>
          <cell r="AM57">
            <v>4464347.8550000004</v>
          </cell>
        </row>
        <row r="58">
          <cell r="B58" t="str">
            <v>جمع</v>
          </cell>
          <cell r="C58">
            <v>2610545.4759999998</v>
          </cell>
          <cell r="D58">
            <v>2649460.4409999996</v>
          </cell>
          <cell r="E58">
            <v>2422159.7510000002</v>
          </cell>
          <cell r="F58">
            <v>2387581.4939999999</v>
          </cell>
          <cell r="G58">
            <v>2433619.165</v>
          </cell>
          <cell r="H58">
            <v>2534135.2939999998</v>
          </cell>
          <cell r="I58">
            <v>2612726.4560000002</v>
          </cell>
          <cell r="J58">
            <v>2619675.1060000006</v>
          </cell>
          <cell r="K58">
            <v>2368782.4339999999</v>
          </cell>
          <cell r="L58">
            <v>2370937.8599999994</v>
          </cell>
          <cell r="M58">
            <v>2258777.8289999999</v>
          </cell>
          <cell r="N58">
            <v>2490888.0779999997</v>
          </cell>
          <cell r="AL58" t="str">
            <v>فارس</v>
          </cell>
          <cell r="AM58">
            <v>153866.02400000003</v>
          </cell>
        </row>
        <row r="59">
          <cell r="AL59" t="str">
            <v>غرب</v>
          </cell>
          <cell r="AM59">
            <v>62509.189999999995</v>
          </cell>
        </row>
        <row r="60">
          <cell r="AL60" t="str">
            <v>توشه</v>
          </cell>
          <cell r="AM60">
            <v>137038</v>
          </cell>
        </row>
        <row r="61">
          <cell r="AL61" t="str">
            <v>حمل خودرو</v>
          </cell>
          <cell r="AM61">
            <v>155182.5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ناژوتن کیلومتر"/>
      <sheetName val="تفکیک کالا"/>
      <sheetName val="تعدادواگن بارگیری شده"/>
      <sheetName val="تعداد واگن وارده&amp;صادره"/>
      <sheetName val="تناژ وارده&amp;صادره "/>
      <sheetName val="تن کیلومتر وارده&amp;صادره "/>
      <sheetName val="ترانزیت نفتی و غیر نفتی"/>
      <sheetName val="ترانزیت "/>
      <sheetName val="کارکرد باري"/>
      <sheetName val="کارکرد مسافری"/>
      <sheetName val="Sheet1 (2)"/>
      <sheetName val="واگن باري در گردش (کل)"/>
      <sheetName val="واگن باري در سرويس"/>
      <sheetName val="لکوموتيو درگردش"/>
      <sheetName val="لکوموتيو  درسرويس"/>
      <sheetName val="ميانگين روزانه لکوموتيوها"/>
      <sheetName val="مسافت پيموده شده لکوموتيو"/>
      <sheetName val="گازوئيل اصلي"/>
      <sheetName val="بهسازي"/>
      <sheetName val="بازسازي"/>
      <sheetName val="Sheet2"/>
      <sheetName val="نيروي انساني"/>
      <sheetName val="Sheet1"/>
      <sheetName val="مسافر"/>
      <sheetName val="مسافر حومه ای "/>
      <sheetName val="نفر کيلومتر"/>
      <sheetName val="نفر کيلومتر حومه ای"/>
      <sheetName val="سالن هاي مسافري"/>
      <sheetName val="Sheet3"/>
    </sheetNames>
    <sheetDataSet>
      <sheetData sheetId="0">
        <row r="1">
          <cell r="AM1" t="str">
            <v>جمع</v>
          </cell>
        </row>
        <row r="39">
          <cell r="AO39" t="str">
            <v xml:space="preserve">فروردین </v>
          </cell>
        </row>
        <row r="40">
          <cell r="AO40" t="str">
            <v xml:space="preserve">اردیبهشت </v>
          </cell>
        </row>
        <row r="41">
          <cell r="AO41" t="str">
            <v>خرداد</v>
          </cell>
        </row>
        <row r="42">
          <cell r="AO42" t="str">
            <v>تیر</v>
          </cell>
        </row>
        <row r="43">
          <cell r="AO43" t="str">
            <v>مرداد</v>
          </cell>
        </row>
        <row r="44">
          <cell r="AO44" t="str">
            <v>شهریور</v>
          </cell>
        </row>
        <row r="45">
          <cell r="AO45" t="str">
            <v>مهر</v>
          </cell>
        </row>
        <row r="46">
          <cell r="AO46" t="str">
            <v>آبان</v>
          </cell>
        </row>
        <row r="47">
          <cell r="AO47" t="str">
            <v>آذر</v>
          </cell>
        </row>
        <row r="48">
          <cell r="AO48" t="str">
            <v>دی</v>
          </cell>
        </row>
        <row r="49">
          <cell r="AO49" t="str">
            <v>بهمن</v>
          </cell>
        </row>
        <row r="50">
          <cell r="AO50" t="str">
            <v>اسفند</v>
          </cell>
        </row>
      </sheetData>
      <sheetData sheetId="1"/>
      <sheetData sheetId="2">
        <row r="4">
          <cell r="O4" t="str">
            <v>جمع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95D5-5F01-4EA1-98AB-0587456A969D}">
  <sheetPr>
    <tabColor rgb="FF00B050"/>
  </sheetPr>
  <dimension ref="B1:AP199"/>
  <sheetViews>
    <sheetView rightToLeft="1" tabSelected="1" view="pageBreakPreview" topLeftCell="A25" zoomScale="80" zoomScaleNormal="80" zoomScaleSheetLayoutView="80" workbookViewId="0">
      <selection activeCell="N35" sqref="N35:N55"/>
    </sheetView>
  </sheetViews>
  <sheetFormatPr defaultColWidth="9" defaultRowHeight="14.25" x14ac:dyDescent="0.2"/>
  <cols>
    <col min="1" max="1" width="1.375" style="3" customWidth="1"/>
    <col min="2" max="2" width="11.125" style="3" customWidth="1"/>
    <col min="3" max="3" width="14.25" style="3" bestFit="1" customWidth="1"/>
    <col min="4" max="4" width="13.75" style="3" customWidth="1"/>
    <col min="5" max="5" width="12.625" style="3" customWidth="1"/>
    <col min="6" max="6" width="12.75" style="3" customWidth="1"/>
    <col min="7" max="7" width="14.375" style="3" bestFit="1" customWidth="1"/>
    <col min="8" max="8" width="9.875" style="3" customWidth="1"/>
    <col min="9" max="9" width="10.875" style="3" bestFit="1" customWidth="1"/>
    <col min="10" max="10" width="12.75" style="3" bestFit="1" customWidth="1"/>
    <col min="11" max="12" width="9.875" style="3" bestFit="1" customWidth="1"/>
    <col min="13" max="13" width="9.875" style="3" customWidth="1"/>
    <col min="14" max="14" width="9.875" style="3" bestFit="1" customWidth="1"/>
    <col min="15" max="15" width="11.375" style="3" customWidth="1"/>
    <col min="16" max="16" width="9" style="3"/>
    <col min="17" max="17" width="11.25" style="3" hidden="1" customWidth="1"/>
    <col min="18" max="18" width="14.375" style="3" hidden="1" customWidth="1"/>
    <col min="19" max="19" width="14.125" style="3" hidden="1" customWidth="1"/>
    <col min="20" max="23" width="14.375" style="3" hidden="1" customWidth="1"/>
    <col min="24" max="26" width="14.375" style="3" bestFit="1" customWidth="1"/>
    <col min="27" max="28" width="11.625" style="3" customWidth="1"/>
    <col min="29" max="29" width="13.875" style="3" customWidth="1"/>
    <col min="30" max="16384" width="9" style="3"/>
  </cols>
  <sheetData>
    <row r="1" spans="2:42" ht="21.75" customHeight="1" thickBot="1" x14ac:dyDescent="0.5500000000000000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AL1" s="4" t="s">
        <v>1</v>
      </c>
      <c r="AM1" s="4" t="s">
        <v>2</v>
      </c>
      <c r="AO1" s="3" t="s">
        <v>3</v>
      </c>
    </row>
    <row r="2" spans="2:42" ht="17.25" customHeight="1" thickBot="1" x14ac:dyDescent="0.25">
      <c r="B2" s="5" t="s">
        <v>1</v>
      </c>
      <c r="C2" s="6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 t="s">
        <v>2</v>
      </c>
      <c r="AL2" s="10" t="s">
        <v>4</v>
      </c>
      <c r="AM2" s="4">
        <v>4649738</v>
      </c>
      <c r="AO2" s="4" t="s">
        <v>5</v>
      </c>
      <c r="AP2" s="4">
        <v>4267001</v>
      </c>
    </row>
    <row r="3" spans="2:42" ht="17.25" customHeight="1" thickBot="1" x14ac:dyDescent="0.25">
      <c r="B3" s="11"/>
      <c r="C3" s="12" t="s">
        <v>5</v>
      </c>
      <c r="D3" s="13" t="s">
        <v>6</v>
      </c>
      <c r="E3" s="14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  <c r="O3" s="17"/>
      <c r="AL3" s="10" t="s">
        <v>17</v>
      </c>
      <c r="AM3" s="4">
        <v>315930</v>
      </c>
      <c r="AO3" s="4" t="s">
        <v>6</v>
      </c>
      <c r="AP3" s="4">
        <v>4567988</v>
      </c>
    </row>
    <row r="4" spans="2:42" ht="19.5" x14ac:dyDescent="0.55000000000000004">
      <c r="B4" s="18" t="s">
        <v>4</v>
      </c>
      <c r="C4" s="19">
        <v>354976</v>
      </c>
      <c r="D4" s="20">
        <v>338269</v>
      </c>
      <c r="E4" s="21">
        <v>267156</v>
      </c>
      <c r="F4" s="21">
        <v>322382</v>
      </c>
      <c r="G4" s="21">
        <v>186529</v>
      </c>
      <c r="H4" s="20">
        <v>211122</v>
      </c>
      <c r="I4" s="22">
        <v>305690</v>
      </c>
      <c r="J4" s="22">
        <v>288566</v>
      </c>
      <c r="K4" s="22">
        <v>302252</v>
      </c>
      <c r="L4" s="22">
        <v>321505</v>
      </c>
      <c r="M4" s="22">
        <v>300652</v>
      </c>
      <c r="N4" s="23">
        <v>327306</v>
      </c>
      <c r="O4" s="24">
        <f>SUM(C4:N4)</f>
        <v>3526405</v>
      </c>
      <c r="AL4" s="10" t="s">
        <v>18</v>
      </c>
      <c r="AM4" s="4">
        <v>1123275</v>
      </c>
      <c r="AO4" s="4" t="s">
        <v>7</v>
      </c>
      <c r="AP4" s="4">
        <v>4035284</v>
      </c>
    </row>
    <row r="5" spans="2:42" ht="19.5" x14ac:dyDescent="0.55000000000000004">
      <c r="B5" s="18" t="s">
        <v>17</v>
      </c>
      <c r="C5" s="19">
        <v>12894</v>
      </c>
      <c r="D5" s="25">
        <v>19394</v>
      </c>
      <c r="E5" s="21">
        <v>10666</v>
      </c>
      <c r="F5" s="21">
        <v>12215</v>
      </c>
      <c r="G5" s="21">
        <v>12385</v>
      </c>
      <c r="H5" s="20">
        <v>10695</v>
      </c>
      <c r="I5" s="22">
        <v>14455</v>
      </c>
      <c r="J5" s="22">
        <v>11155</v>
      </c>
      <c r="K5" s="22">
        <v>9550</v>
      </c>
      <c r="L5" s="22">
        <v>20325</v>
      </c>
      <c r="M5" s="22">
        <v>26598</v>
      </c>
      <c r="N5" s="23">
        <v>12309</v>
      </c>
      <c r="O5" s="26">
        <f t="shared" ref="O5:O26" si="0">SUM(C5:N5)</f>
        <v>172641</v>
      </c>
      <c r="AL5" s="10" t="s">
        <v>19</v>
      </c>
      <c r="AM5" s="4">
        <v>2025396</v>
      </c>
      <c r="AO5" s="4" t="s">
        <v>8</v>
      </c>
      <c r="AP5" s="4">
        <v>3932976</v>
      </c>
    </row>
    <row r="6" spans="2:42" ht="19.5" x14ac:dyDescent="0.55000000000000004">
      <c r="B6" s="18" t="s">
        <v>18</v>
      </c>
      <c r="C6" s="19">
        <v>76410</v>
      </c>
      <c r="D6" s="20">
        <v>102465</v>
      </c>
      <c r="E6" s="21">
        <v>155150</v>
      </c>
      <c r="F6" s="21">
        <v>150945</v>
      </c>
      <c r="G6" s="21">
        <v>154690</v>
      </c>
      <c r="H6" s="20">
        <v>113660</v>
      </c>
      <c r="I6" s="22">
        <v>150380</v>
      </c>
      <c r="J6" s="22">
        <v>142350</v>
      </c>
      <c r="K6" s="22">
        <v>133870</v>
      </c>
      <c r="L6" s="22">
        <v>115345</v>
      </c>
      <c r="M6" s="22">
        <v>100385</v>
      </c>
      <c r="N6" s="23">
        <v>141570</v>
      </c>
      <c r="O6" s="26">
        <f t="shared" si="0"/>
        <v>1537220</v>
      </c>
      <c r="AL6" s="10" t="s">
        <v>20</v>
      </c>
      <c r="AM6" s="4">
        <v>167910</v>
      </c>
      <c r="AO6" s="4" t="s">
        <v>9</v>
      </c>
      <c r="AP6" s="4">
        <v>3637206</v>
      </c>
    </row>
    <row r="7" spans="2:42" ht="19.5" x14ac:dyDescent="0.55000000000000004">
      <c r="B7" s="27" t="s">
        <v>21</v>
      </c>
      <c r="C7" s="28">
        <v>148576</v>
      </c>
      <c r="D7" s="29">
        <v>136270</v>
      </c>
      <c r="E7" s="30">
        <v>134742</v>
      </c>
      <c r="F7" s="30">
        <v>141921</v>
      </c>
      <c r="G7" s="30">
        <v>156362</v>
      </c>
      <c r="H7" s="20">
        <v>201222</v>
      </c>
      <c r="I7" s="22">
        <v>172705</v>
      </c>
      <c r="J7" s="22">
        <v>133493</v>
      </c>
      <c r="K7" s="22">
        <v>140838</v>
      </c>
      <c r="L7" s="22">
        <v>141700</v>
      </c>
      <c r="M7" s="22">
        <v>141271</v>
      </c>
      <c r="N7" s="23">
        <v>96644</v>
      </c>
      <c r="O7" s="26">
        <f t="shared" si="0"/>
        <v>1745744</v>
      </c>
      <c r="AL7" s="10" t="s">
        <v>22</v>
      </c>
      <c r="AM7" s="4">
        <v>1051132</v>
      </c>
      <c r="AO7" s="4" t="s">
        <v>10</v>
      </c>
      <c r="AP7" s="4">
        <v>3725684</v>
      </c>
    </row>
    <row r="8" spans="2:42" ht="19.5" x14ac:dyDescent="0.55000000000000004">
      <c r="B8" s="18" t="s">
        <v>20</v>
      </c>
      <c r="C8" s="19">
        <v>7945</v>
      </c>
      <c r="D8" s="20">
        <v>15979</v>
      </c>
      <c r="E8" s="21">
        <v>21858</v>
      </c>
      <c r="F8" s="21">
        <v>23147</v>
      </c>
      <c r="G8" s="21">
        <v>19324</v>
      </c>
      <c r="H8" s="20">
        <v>15800</v>
      </c>
      <c r="I8" s="22">
        <v>18070</v>
      </c>
      <c r="J8" s="22">
        <v>24484</v>
      </c>
      <c r="K8" s="22">
        <v>21783</v>
      </c>
      <c r="L8" s="22">
        <v>20505</v>
      </c>
      <c r="M8" s="22">
        <v>26300</v>
      </c>
      <c r="N8" s="23">
        <v>22408</v>
      </c>
      <c r="O8" s="26">
        <f t="shared" si="0"/>
        <v>237603</v>
      </c>
      <c r="AL8" s="10" t="s">
        <v>23</v>
      </c>
      <c r="AM8" s="4">
        <v>439000</v>
      </c>
      <c r="AO8" s="4" t="s">
        <v>11</v>
      </c>
      <c r="AP8" s="4">
        <v>3758992</v>
      </c>
    </row>
    <row r="9" spans="2:42" ht="19.5" x14ac:dyDescent="0.55000000000000004">
      <c r="B9" s="18" t="s">
        <v>22</v>
      </c>
      <c r="C9" s="19">
        <v>80228</v>
      </c>
      <c r="D9" s="20">
        <v>74728</v>
      </c>
      <c r="E9" s="21">
        <v>35656</v>
      </c>
      <c r="F9" s="21">
        <v>86200</v>
      </c>
      <c r="G9" s="21">
        <v>90708</v>
      </c>
      <c r="H9" s="20">
        <v>90358</v>
      </c>
      <c r="I9" s="22">
        <v>87985</v>
      </c>
      <c r="J9" s="22">
        <v>123955</v>
      </c>
      <c r="K9" s="22">
        <v>118293</v>
      </c>
      <c r="L9" s="22">
        <v>121422</v>
      </c>
      <c r="M9" s="22">
        <v>118627</v>
      </c>
      <c r="N9" s="23">
        <v>133795</v>
      </c>
      <c r="O9" s="26">
        <f t="shared" si="0"/>
        <v>1161955</v>
      </c>
      <c r="AL9" s="10" t="s">
        <v>24</v>
      </c>
      <c r="AM9" s="4">
        <v>438470</v>
      </c>
      <c r="AO9" s="4" t="s">
        <v>12</v>
      </c>
      <c r="AP9" s="4">
        <v>3882527</v>
      </c>
    </row>
    <row r="10" spans="2:42" ht="19.5" x14ac:dyDescent="0.55000000000000004">
      <c r="B10" s="18" t="s">
        <v>25</v>
      </c>
      <c r="C10" s="19">
        <v>31065</v>
      </c>
      <c r="D10" s="20">
        <v>45957</v>
      </c>
      <c r="E10" s="21">
        <v>46342</v>
      </c>
      <c r="F10" s="21">
        <v>42938</v>
      </c>
      <c r="G10" s="21">
        <v>44584</v>
      </c>
      <c r="H10" s="20">
        <v>40509</v>
      </c>
      <c r="I10" s="22">
        <v>41434</v>
      </c>
      <c r="J10" s="22">
        <v>35729</v>
      </c>
      <c r="K10" s="22">
        <v>38568</v>
      </c>
      <c r="L10" s="22">
        <v>34061</v>
      </c>
      <c r="M10" s="22">
        <v>29043</v>
      </c>
      <c r="N10" s="23">
        <v>31644</v>
      </c>
      <c r="O10" s="26">
        <f t="shared" si="0"/>
        <v>461874</v>
      </c>
      <c r="AL10" s="10" t="s">
        <v>26</v>
      </c>
      <c r="AM10" s="4">
        <v>2910566</v>
      </c>
      <c r="AO10" s="4" t="s">
        <v>13</v>
      </c>
      <c r="AP10" s="4">
        <v>3770702</v>
      </c>
    </row>
    <row r="11" spans="2:42" ht="19.5" x14ac:dyDescent="0.55000000000000004">
      <c r="B11" s="18" t="s">
        <v>27</v>
      </c>
      <c r="C11" s="19">
        <v>39311</v>
      </c>
      <c r="D11" s="20">
        <v>56579</v>
      </c>
      <c r="E11" s="21">
        <v>62323</v>
      </c>
      <c r="F11" s="21">
        <v>53695</v>
      </c>
      <c r="G11" s="21">
        <v>57851</v>
      </c>
      <c r="H11" s="20">
        <v>52184</v>
      </c>
      <c r="I11" s="22">
        <v>47365</v>
      </c>
      <c r="J11" s="22">
        <v>62105</v>
      </c>
      <c r="K11" s="22">
        <v>58520</v>
      </c>
      <c r="L11" s="22">
        <v>63140</v>
      </c>
      <c r="M11" s="22">
        <v>77074</v>
      </c>
      <c r="N11" s="23">
        <v>67635</v>
      </c>
      <c r="O11" s="26">
        <f t="shared" si="0"/>
        <v>697782</v>
      </c>
      <c r="AL11" s="10" t="s">
        <v>28</v>
      </c>
      <c r="AM11" s="4">
        <v>616320</v>
      </c>
      <c r="AO11" s="4" t="s">
        <v>14</v>
      </c>
      <c r="AP11" s="4">
        <v>3619450</v>
      </c>
    </row>
    <row r="12" spans="2:42" ht="19.5" x14ac:dyDescent="0.55000000000000004">
      <c r="B12" s="18" t="s">
        <v>26</v>
      </c>
      <c r="C12" s="19">
        <v>322617</v>
      </c>
      <c r="D12" s="20">
        <v>333967</v>
      </c>
      <c r="E12" s="21">
        <v>270066</v>
      </c>
      <c r="F12" s="21">
        <v>253691</v>
      </c>
      <c r="G12" s="21">
        <v>232906</v>
      </c>
      <c r="H12" s="20">
        <v>199023</v>
      </c>
      <c r="I12" s="22">
        <v>226896</v>
      </c>
      <c r="J12" s="22">
        <v>214921</v>
      </c>
      <c r="K12" s="22">
        <v>193801</v>
      </c>
      <c r="L12" s="22">
        <v>191098</v>
      </c>
      <c r="M12" s="22">
        <v>226230</v>
      </c>
      <c r="N12" s="23">
        <v>181317</v>
      </c>
      <c r="O12" s="26">
        <f t="shared" si="0"/>
        <v>2846533</v>
      </c>
      <c r="AL12" s="10" t="s">
        <v>29</v>
      </c>
      <c r="AM12" s="4">
        <v>1400134</v>
      </c>
      <c r="AO12" s="4" t="s">
        <v>15</v>
      </c>
      <c r="AP12" s="4">
        <v>3828951</v>
      </c>
    </row>
    <row r="13" spans="2:42" ht="19.5" x14ac:dyDescent="0.55000000000000004">
      <c r="B13" s="18" t="s">
        <v>28</v>
      </c>
      <c r="C13" s="19">
        <v>8499</v>
      </c>
      <c r="D13" s="20">
        <v>14156</v>
      </c>
      <c r="E13" s="21">
        <v>8759</v>
      </c>
      <c r="F13" s="21">
        <v>17145</v>
      </c>
      <c r="G13" s="21">
        <v>38621</v>
      </c>
      <c r="H13" s="20">
        <v>14464</v>
      </c>
      <c r="I13" s="22">
        <v>23629</v>
      </c>
      <c r="J13" s="22">
        <v>32419</v>
      </c>
      <c r="K13" s="22">
        <v>39062</v>
      </c>
      <c r="L13" s="22">
        <v>25980</v>
      </c>
      <c r="M13" s="22">
        <v>31831</v>
      </c>
      <c r="N13" s="23">
        <v>52515</v>
      </c>
      <c r="O13" s="26">
        <f t="shared" si="0"/>
        <v>307080</v>
      </c>
      <c r="AL13" s="10" t="s">
        <v>30</v>
      </c>
      <c r="AM13" s="4">
        <v>4431412</v>
      </c>
      <c r="AO13" s="4" t="s">
        <v>16</v>
      </c>
      <c r="AP13" s="4">
        <v>3885686</v>
      </c>
    </row>
    <row r="14" spans="2:42" ht="19.5" x14ac:dyDescent="0.55000000000000004">
      <c r="B14" s="18" t="s">
        <v>29</v>
      </c>
      <c r="C14" s="19">
        <v>70954</v>
      </c>
      <c r="D14" s="20">
        <v>62951</v>
      </c>
      <c r="E14" s="21">
        <v>62405</v>
      </c>
      <c r="F14" s="21">
        <v>62642</v>
      </c>
      <c r="G14" s="21">
        <v>76500</v>
      </c>
      <c r="H14" s="20">
        <v>97563</v>
      </c>
      <c r="I14" s="22">
        <v>106735</v>
      </c>
      <c r="J14" s="22">
        <v>97796</v>
      </c>
      <c r="K14" s="22">
        <v>68479</v>
      </c>
      <c r="L14" s="22">
        <v>69178</v>
      </c>
      <c r="M14" s="22">
        <v>76205</v>
      </c>
      <c r="N14" s="23">
        <v>72377</v>
      </c>
      <c r="O14" s="26">
        <f t="shared" si="0"/>
        <v>923785</v>
      </c>
      <c r="AL14" s="31" t="s">
        <v>31</v>
      </c>
      <c r="AM14" s="4">
        <v>13686326</v>
      </c>
    </row>
    <row r="15" spans="2:42" ht="19.5" x14ac:dyDescent="0.55000000000000004">
      <c r="B15" s="18" t="s">
        <v>30</v>
      </c>
      <c r="C15" s="19">
        <v>238966</v>
      </c>
      <c r="D15" s="20">
        <v>257867</v>
      </c>
      <c r="E15" s="21">
        <v>249024</v>
      </c>
      <c r="F15" s="21">
        <v>235358</v>
      </c>
      <c r="G15" s="21">
        <v>230518</v>
      </c>
      <c r="H15" s="20">
        <v>176284</v>
      </c>
      <c r="I15" s="22">
        <v>205528</v>
      </c>
      <c r="J15" s="22">
        <v>231189</v>
      </c>
      <c r="K15" s="22">
        <v>210741</v>
      </c>
      <c r="L15" s="22">
        <v>227195</v>
      </c>
      <c r="M15" s="22">
        <v>208562</v>
      </c>
      <c r="N15" s="23">
        <v>188521</v>
      </c>
      <c r="O15" s="26">
        <f t="shared" si="0"/>
        <v>2659753</v>
      </c>
      <c r="AL15" s="10" t="s">
        <v>32</v>
      </c>
      <c r="AM15" s="4">
        <v>1091690</v>
      </c>
    </row>
    <row r="16" spans="2:42" ht="19.5" x14ac:dyDescent="0.55000000000000004">
      <c r="B16" s="32" t="s">
        <v>31</v>
      </c>
      <c r="C16" s="19">
        <v>999019</v>
      </c>
      <c r="D16" s="20">
        <v>1020721</v>
      </c>
      <c r="E16" s="21">
        <v>986655</v>
      </c>
      <c r="F16" s="21">
        <v>917347</v>
      </c>
      <c r="G16" s="21">
        <v>1091812</v>
      </c>
      <c r="H16" s="20">
        <v>1067658</v>
      </c>
      <c r="I16" s="22">
        <v>978781</v>
      </c>
      <c r="J16" s="22">
        <v>1053046</v>
      </c>
      <c r="K16" s="22">
        <v>1001899</v>
      </c>
      <c r="L16" s="22">
        <v>1007384</v>
      </c>
      <c r="M16" s="22">
        <v>1028398</v>
      </c>
      <c r="N16" s="23">
        <v>936175</v>
      </c>
      <c r="O16" s="26">
        <f t="shared" si="0"/>
        <v>12088895</v>
      </c>
      <c r="AL16" s="33" t="s">
        <v>33</v>
      </c>
      <c r="AM16" s="4">
        <v>147284</v>
      </c>
    </row>
    <row r="17" spans="2:39" ht="19.5" x14ac:dyDescent="0.55000000000000004">
      <c r="B17" s="18" t="s">
        <v>34</v>
      </c>
      <c r="C17" s="19">
        <v>84155</v>
      </c>
      <c r="D17" s="25">
        <v>94388</v>
      </c>
      <c r="E17" s="21">
        <v>118124</v>
      </c>
      <c r="F17" s="21">
        <v>156282</v>
      </c>
      <c r="G17" s="21">
        <v>112707</v>
      </c>
      <c r="H17" s="20">
        <v>173824</v>
      </c>
      <c r="I17" s="22">
        <v>151661</v>
      </c>
      <c r="J17" s="22">
        <v>172642</v>
      </c>
      <c r="K17" s="22">
        <v>181216</v>
      </c>
      <c r="L17" s="22">
        <v>148413</v>
      </c>
      <c r="M17" s="22">
        <v>151091</v>
      </c>
      <c r="N17" s="23">
        <v>87080</v>
      </c>
      <c r="O17" s="26">
        <f t="shared" si="0"/>
        <v>1631583</v>
      </c>
      <c r="AL17" s="10" t="s">
        <v>35</v>
      </c>
      <c r="AM17" s="4">
        <v>6052951</v>
      </c>
    </row>
    <row r="18" spans="2:39" ht="19.5" x14ac:dyDescent="0.55000000000000004">
      <c r="B18" s="34" t="s">
        <v>33</v>
      </c>
      <c r="C18" s="19">
        <v>17600</v>
      </c>
      <c r="D18" s="20">
        <v>56931</v>
      </c>
      <c r="E18" s="21">
        <v>51506</v>
      </c>
      <c r="F18" s="21">
        <v>31679</v>
      </c>
      <c r="G18" s="21">
        <v>22342</v>
      </c>
      <c r="H18" s="20">
        <v>14594</v>
      </c>
      <c r="I18" s="22">
        <v>11015</v>
      </c>
      <c r="J18" s="22">
        <v>13169</v>
      </c>
      <c r="K18" s="22">
        <v>7462</v>
      </c>
      <c r="L18" s="22">
        <v>8339</v>
      </c>
      <c r="M18" s="22">
        <v>12335</v>
      </c>
      <c r="N18" s="23">
        <v>6834</v>
      </c>
      <c r="O18" s="26">
        <f t="shared" si="0"/>
        <v>253806</v>
      </c>
      <c r="AL18" s="10" t="s">
        <v>36</v>
      </c>
      <c r="AM18" s="4">
        <v>291577</v>
      </c>
    </row>
    <row r="19" spans="2:39" ht="19.5" x14ac:dyDescent="0.55000000000000004">
      <c r="B19" s="18" t="s">
        <v>35</v>
      </c>
      <c r="C19" s="19">
        <v>462870</v>
      </c>
      <c r="D19" s="25">
        <v>555740</v>
      </c>
      <c r="E19" s="21">
        <v>503813</v>
      </c>
      <c r="F19" s="21">
        <v>520803</v>
      </c>
      <c r="G19" s="21">
        <v>484878</v>
      </c>
      <c r="H19" s="20">
        <v>500205</v>
      </c>
      <c r="I19" s="22">
        <v>491404</v>
      </c>
      <c r="J19" s="22">
        <v>372479</v>
      </c>
      <c r="K19" s="22">
        <v>308358</v>
      </c>
      <c r="L19" s="22">
        <v>409319</v>
      </c>
      <c r="M19" s="22">
        <v>493757</v>
      </c>
      <c r="N19" s="23">
        <v>449392</v>
      </c>
      <c r="O19" s="26">
        <f t="shared" si="0"/>
        <v>5553018</v>
      </c>
      <c r="AL19" s="10" t="s">
        <v>37</v>
      </c>
      <c r="AM19" s="4">
        <v>98028</v>
      </c>
    </row>
    <row r="20" spans="2:39" ht="19.5" x14ac:dyDescent="0.55000000000000004">
      <c r="B20" s="18" t="s">
        <v>36</v>
      </c>
      <c r="C20" s="35">
        <v>22076</v>
      </c>
      <c r="D20" s="20">
        <v>18363</v>
      </c>
      <c r="E20" s="36">
        <v>27214</v>
      </c>
      <c r="F20" s="36">
        <v>32438</v>
      </c>
      <c r="G20" s="36">
        <v>30456</v>
      </c>
      <c r="H20" s="20">
        <v>21004</v>
      </c>
      <c r="I20" s="22">
        <v>20820</v>
      </c>
      <c r="J20" s="22">
        <v>30050</v>
      </c>
      <c r="K20" s="22">
        <v>17453</v>
      </c>
      <c r="L20" s="22">
        <v>13752</v>
      </c>
      <c r="M20" s="22">
        <v>19833</v>
      </c>
      <c r="N20" s="23">
        <v>25218</v>
      </c>
      <c r="O20" s="26">
        <f t="shared" si="0"/>
        <v>278677</v>
      </c>
      <c r="AL20" s="10" t="s">
        <v>38</v>
      </c>
      <c r="AM20" s="4">
        <v>4972397</v>
      </c>
    </row>
    <row r="21" spans="2:39" ht="19.5" x14ac:dyDescent="0.55000000000000004">
      <c r="B21" s="18" t="s">
        <v>37</v>
      </c>
      <c r="C21" s="35">
        <v>3881</v>
      </c>
      <c r="D21" s="25">
        <v>24897</v>
      </c>
      <c r="E21" s="21">
        <v>28806</v>
      </c>
      <c r="F21" s="21">
        <v>9665</v>
      </c>
      <c r="G21" s="21">
        <v>19370</v>
      </c>
      <c r="H21" s="20">
        <v>18643</v>
      </c>
      <c r="I21" s="22">
        <v>17660</v>
      </c>
      <c r="J21" s="22">
        <v>17462</v>
      </c>
      <c r="K21" s="22">
        <v>9601</v>
      </c>
      <c r="L21" s="22">
        <v>10010</v>
      </c>
      <c r="M21" s="22">
        <v>9157</v>
      </c>
      <c r="N21" s="23">
        <v>5145</v>
      </c>
      <c r="O21" s="26">
        <f t="shared" si="0"/>
        <v>174297</v>
      </c>
      <c r="AB21" s="37"/>
      <c r="AC21" s="37"/>
      <c r="AL21" s="10" t="s">
        <v>39</v>
      </c>
      <c r="AM21" s="4">
        <v>443117</v>
      </c>
    </row>
    <row r="22" spans="2:39" ht="19.5" x14ac:dyDescent="0.55000000000000004">
      <c r="B22" s="18" t="s">
        <v>38</v>
      </c>
      <c r="C22" s="19">
        <v>593602</v>
      </c>
      <c r="D22" s="20">
        <v>572696</v>
      </c>
      <c r="E22" s="21">
        <v>520298</v>
      </c>
      <c r="F22" s="21">
        <v>585970</v>
      </c>
      <c r="G22" s="21">
        <v>654139</v>
      </c>
      <c r="H22" s="20">
        <v>692842</v>
      </c>
      <c r="I22" s="22">
        <v>717089</v>
      </c>
      <c r="J22" s="22">
        <v>661502</v>
      </c>
      <c r="K22" s="22">
        <v>569499</v>
      </c>
      <c r="L22" s="22">
        <v>531364</v>
      </c>
      <c r="M22" s="22">
        <v>447366</v>
      </c>
      <c r="N22" s="23">
        <v>689418</v>
      </c>
      <c r="O22" s="26">
        <f t="shared" si="0"/>
        <v>7235785</v>
      </c>
      <c r="R22" s="3">
        <f>46976000/8234</f>
        <v>5705.1250910857425</v>
      </c>
      <c r="AB22" s="37"/>
      <c r="AC22" s="37"/>
      <c r="AL22" s="10" t="s">
        <v>40</v>
      </c>
      <c r="AM22" s="4">
        <v>294139</v>
      </c>
    </row>
    <row r="23" spans="2:39" ht="19.5" x14ac:dyDescent="0.55000000000000004">
      <c r="B23" s="18" t="s">
        <v>39</v>
      </c>
      <c r="C23" s="35">
        <v>27459</v>
      </c>
      <c r="D23" s="20">
        <v>56131</v>
      </c>
      <c r="E23" s="21">
        <v>1769</v>
      </c>
      <c r="F23" s="21">
        <v>45602</v>
      </c>
      <c r="G23" s="21">
        <v>35623</v>
      </c>
      <c r="H23" s="20">
        <v>31290</v>
      </c>
      <c r="I23" s="22">
        <v>24834</v>
      </c>
      <c r="J23" s="22">
        <v>14635</v>
      </c>
      <c r="K23" s="22">
        <v>20102</v>
      </c>
      <c r="L23" s="22">
        <v>15256</v>
      </c>
      <c r="M23" s="22">
        <v>52074</v>
      </c>
      <c r="N23" s="23">
        <v>50868</v>
      </c>
      <c r="O23" s="26">
        <f t="shared" si="0"/>
        <v>375643</v>
      </c>
      <c r="AB23" s="37"/>
      <c r="AC23" s="37"/>
      <c r="AL23" s="10" t="s">
        <v>41</v>
      </c>
      <c r="AM23" s="4">
        <v>124580</v>
      </c>
    </row>
    <row r="24" spans="2:39" ht="19.5" x14ac:dyDescent="0.55000000000000004">
      <c r="B24" s="38" t="s">
        <v>40</v>
      </c>
      <c r="C24" s="35">
        <v>12696</v>
      </c>
      <c r="D24" s="20">
        <v>30210</v>
      </c>
      <c r="E24" s="36">
        <v>9530</v>
      </c>
      <c r="F24" s="36">
        <v>18998</v>
      </c>
      <c r="G24" s="36">
        <v>40169</v>
      </c>
      <c r="H24" s="20">
        <v>21208</v>
      </c>
      <c r="I24" s="22">
        <v>5976</v>
      </c>
      <c r="J24" s="22">
        <v>11182</v>
      </c>
      <c r="K24" s="22">
        <v>10180</v>
      </c>
      <c r="L24" s="22">
        <v>7341</v>
      </c>
      <c r="M24" s="22">
        <v>6125</v>
      </c>
      <c r="N24" s="23">
        <v>2643</v>
      </c>
      <c r="O24" s="26">
        <f t="shared" si="0"/>
        <v>176258</v>
      </c>
      <c r="AB24" s="37"/>
      <c r="AC24" s="37"/>
      <c r="AL24" s="10" t="s">
        <v>42</v>
      </c>
      <c r="AM24" s="4">
        <v>141075</v>
      </c>
    </row>
    <row r="25" spans="2:39" ht="17.25" customHeight="1" x14ac:dyDescent="0.2">
      <c r="B25" s="38" t="s">
        <v>41</v>
      </c>
      <c r="C25" s="39" t="s">
        <v>43</v>
      </c>
      <c r="D25" s="40" t="s">
        <v>43</v>
      </c>
      <c r="E25" s="40" t="s">
        <v>43</v>
      </c>
      <c r="F25" s="40" t="s">
        <v>43</v>
      </c>
      <c r="G25" s="40" t="s">
        <v>43</v>
      </c>
      <c r="H25" s="40" t="s">
        <v>43</v>
      </c>
      <c r="I25" s="22" t="s">
        <v>43</v>
      </c>
      <c r="J25" s="22" t="s">
        <v>43</v>
      </c>
      <c r="K25" s="22" t="s">
        <v>43</v>
      </c>
      <c r="L25" s="22" t="s">
        <v>43</v>
      </c>
      <c r="M25" s="22" t="s">
        <v>43</v>
      </c>
      <c r="N25" s="22" t="s">
        <v>43</v>
      </c>
      <c r="O25" s="41">
        <f>SUM(C25:N25)</f>
        <v>0</v>
      </c>
    </row>
    <row r="26" spans="2:39" ht="17.25" customHeight="1" thickBot="1" x14ac:dyDescent="0.6">
      <c r="B26" s="42" t="s">
        <v>42</v>
      </c>
      <c r="C26" s="39" t="s">
        <v>43</v>
      </c>
      <c r="D26" s="43" t="s">
        <v>43</v>
      </c>
      <c r="E26" s="44" t="s">
        <v>43</v>
      </c>
      <c r="F26" s="44" t="s">
        <v>43</v>
      </c>
      <c r="G26" s="44" t="s">
        <v>43</v>
      </c>
      <c r="H26" s="44" t="s">
        <v>43</v>
      </c>
      <c r="I26" s="45" t="s">
        <v>43</v>
      </c>
      <c r="J26" s="45" t="s">
        <v>43</v>
      </c>
      <c r="K26" s="45" t="s">
        <v>43</v>
      </c>
      <c r="L26" s="45" t="s">
        <v>43</v>
      </c>
      <c r="M26" s="46" t="s">
        <v>43</v>
      </c>
      <c r="N26" s="23" t="s">
        <v>43</v>
      </c>
      <c r="O26" s="47">
        <f t="shared" si="0"/>
        <v>0</v>
      </c>
      <c r="P26" s="48"/>
      <c r="Q26" s="49"/>
      <c r="R26" s="49">
        <v>97</v>
      </c>
      <c r="S26" s="49"/>
      <c r="T26" s="4" t="s">
        <v>44</v>
      </c>
      <c r="U26" s="3">
        <v>2019</v>
      </c>
    </row>
    <row r="27" spans="2:39" ht="20.25" customHeight="1" thickBot="1" x14ac:dyDescent="0.25">
      <c r="B27" s="50" t="s">
        <v>2</v>
      </c>
      <c r="C27" s="51">
        <f t="shared" ref="C27:F27" si="1">IF(SUM(C4:C26)=0,#N/A,SUM(C4:C26))</f>
        <v>3615799</v>
      </c>
      <c r="D27" s="51">
        <f t="shared" si="1"/>
        <v>3888659</v>
      </c>
      <c r="E27" s="51">
        <f t="shared" si="1"/>
        <v>3571862</v>
      </c>
      <c r="F27" s="51">
        <f t="shared" si="1"/>
        <v>3721063</v>
      </c>
      <c r="G27" s="51">
        <f>IF(SUM(G4:G26)=0,#N/A,SUM(G4:G26))</f>
        <v>3792474</v>
      </c>
      <c r="H27" s="51">
        <f>IF(SUM(H4:H26)=0,#N/A,SUM(H4:H26))</f>
        <v>3764152</v>
      </c>
      <c r="I27" s="51">
        <f t="shared" ref="I27:N27" si="2">IF(SUM(I4:I26)=0,#N/A,SUM(I4:I26))</f>
        <v>3820112</v>
      </c>
      <c r="J27" s="51">
        <f t="shared" si="2"/>
        <v>3744329</v>
      </c>
      <c r="K27" s="51">
        <f t="shared" si="2"/>
        <v>3461527</v>
      </c>
      <c r="L27" s="51">
        <f>IF(SUM(L4:L26)=0,#N/A,SUM(L4:L26))</f>
        <v>3502632</v>
      </c>
      <c r="M27" s="51">
        <f t="shared" si="2"/>
        <v>3582914</v>
      </c>
      <c r="N27" s="51">
        <f t="shared" si="2"/>
        <v>3580814</v>
      </c>
      <c r="O27" s="52">
        <f>SUM(O4:O26)</f>
        <v>44046337</v>
      </c>
      <c r="Q27" s="49">
        <v>4135829</v>
      </c>
      <c r="R27" s="53">
        <v>3969385</v>
      </c>
      <c r="S27" s="49">
        <v>4001200</v>
      </c>
      <c r="T27" s="54">
        <v>35256136</v>
      </c>
      <c r="U27" s="55">
        <f>SUM(P27:T27)</f>
        <v>47362550</v>
      </c>
      <c r="V27" s="48">
        <f>+U27/1000</f>
        <v>47362.55</v>
      </c>
    </row>
    <row r="28" spans="2:39" ht="0.75" customHeight="1" x14ac:dyDescent="0.5">
      <c r="B28" s="56" t="s">
        <v>45</v>
      </c>
      <c r="C28" s="56"/>
      <c r="D28" s="56"/>
      <c r="E28" s="56"/>
      <c r="F28" s="56"/>
      <c r="G28" s="56"/>
      <c r="H28" s="56"/>
      <c r="I28" s="56"/>
      <c r="J28" s="56"/>
      <c r="K28" s="2"/>
      <c r="L28" s="2"/>
      <c r="M28" s="2"/>
      <c r="N28" s="2"/>
      <c r="O28" s="2"/>
      <c r="U28" s="55">
        <f t="shared" ref="U28" si="3">SUM(P28:T28)</f>
        <v>0</v>
      </c>
      <c r="V28" s="48">
        <f t="shared" ref="V28:V29" si="4">+U28/1000</f>
        <v>0</v>
      </c>
    </row>
    <row r="29" spans="2:39" ht="12" customHeight="1" x14ac:dyDescent="0.5">
      <c r="B29" s="57" t="s">
        <v>46</v>
      </c>
      <c r="C29" s="57"/>
      <c r="D29" s="57"/>
      <c r="E29" s="57"/>
      <c r="F29" s="57"/>
      <c r="G29" s="57"/>
      <c r="H29" s="57"/>
      <c r="I29" s="57"/>
      <c r="J29" s="57"/>
      <c r="K29" s="58"/>
      <c r="L29" s="2"/>
      <c r="M29" s="2"/>
      <c r="N29" s="2"/>
      <c r="O29" s="58"/>
      <c r="Q29" s="59">
        <v>3938568</v>
      </c>
      <c r="R29" s="59">
        <v>3933187</v>
      </c>
      <c r="S29" s="59">
        <v>4237924</v>
      </c>
      <c r="T29" s="4">
        <v>38372056</v>
      </c>
      <c r="U29" s="55">
        <f>SUM(P29:T29)</f>
        <v>50481735</v>
      </c>
      <c r="V29" s="48">
        <f t="shared" si="4"/>
        <v>50481.735000000001</v>
      </c>
    </row>
    <row r="30" spans="2:39" ht="12.75" customHeight="1" x14ac:dyDescent="0.5">
      <c r="B30" s="60"/>
      <c r="C30" s="60"/>
      <c r="D30" s="60"/>
      <c r="E30" s="60"/>
      <c r="F30" s="60"/>
      <c r="G30" s="60"/>
      <c r="H30" s="60"/>
      <c r="I30" s="60"/>
      <c r="J30" s="60"/>
      <c r="K30" s="61"/>
      <c r="L30" s="58"/>
      <c r="M30" s="2"/>
      <c r="N30" s="2"/>
      <c r="O30" s="62"/>
      <c r="Q30" s="59"/>
      <c r="R30" s="63">
        <v>96</v>
      </c>
      <c r="S30" s="59"/>
      <c r="T30" s="64" t="s">
        <v>47</v>
      </c>
      <c r="U30" s="64">
        <v>2018</v>
      </c>
    </row>
    <row r="31" spans="2:39" ht="18.75" x14ac:dyDescent="0.5">
      <c r="B31" s="65"/>
      <c r="C31" s="66"/>
      <c r="D31" s="66"/>
      <c r="E31" s="66"/>
      <c r="F31" s="66"/>
      <c r="G31" s="66"/>
      <c r="H31" s="66"/>
      <c r="I31" s="66"/>
      <c r="J31" s="67"/>
      <c r="K31" s="61"/>
      <c r="L31" s="58"/>
      <c r="M31" s="61"/>
      <c r="N31" s="68"/>
      <c r="O31" s="58"/>
    </row>
    <row r="32" spans="2:39" ht="22.5" customHeight="1" thickBot="1" x14ac:dyDescent="0.55000000000000004">
      <c r="B32" s="1" t="s">
        <v>48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S32" s="69">
        <f>+S33/R34</f>
        <v>1.595034103938419</v>
      </c>
    </row>
    <row r="33" spans="2:42" ht="17.25" customHeight="1" thickBot="1" x14ac:dyDescent="0.25">
      <c r="B33" s="5" t="s">
        <v>1</v>
      </c>
      <c r="C33" s="6" t="s">
        <v>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8"/>
      <c r="O33" s="9" t="s">
        <v>2</v>
      </c>
      <c r="R33" s="3">
        <v>806517</v>
      </c>
      <c r="S33" s="3">
        <f>+R33*S34</f>
        <v>80651700</v>
      </c>
      <c r="T33" s="3">
        <v>9142961</v>
      </c>
    </row>
    <row r="34" spans="2:42" ht="15.75" customHeight="1" thickBot="1" x14ac:dyDescent="0.25">
      <c r="B34" s="11"/>
      <c r="C34" s="13" t="s">
        <v>5</v>
      </c>
      <c r="D34" s="12" t="s">
        <v>49</v>
      </c>
      <c r="E34" s="15" t="s">
        <v>7</v>
      </c>
      <c r="F34" s="15" t="s">
        <v>8</v>
      </c>
      <c r="G34" s="15" t="s">
        <v>9</v>
      </c>
      <c r="H34" s="15" t="s">
        <v>10</v>
      </c>
      <c r="I34" s="15" t="s">
        <v>11</v>
      </c>
      <c r="J34" s="15" t="s">
        <v>12</v>
      </c>
      <c r="K34" s="15" t="s">
        <v>13</v>
      </c>
      <c r="L34" s="15" t="s">
        <v>14</v>
      </c>
      <c r="M34" s="15" t="s">
        <v>15</v>
      </c>
      <c r="N34" s="16" t="s">
        <v>16</v>
      </c>
      <c r="O34" s="17"/>
      <c r="R34" s="3">
        <v>50564248</v>
      </c>
      <c r="S34" s="3">
        <v>100</v>
      </c>
      <c r="T34" s="3">
        <f>+T33*S34</f>
        <v>914296100</v>
      </c>
      <c r="U34" s="3">
        <v>3618105</v>
      </c>
    </row>
    <row r="35" spans="2:42" ht="16.5" customHeight="1" x14ac:dyDescent="0.55000000000000004">
      <c r="B35" s="18" t="s">
        <v>4</v>
      </c>
      <c r="C35" s="19">
        <v>91261.528000000006</v>
      </c>
      <c r="D35" s="70">
        <v>84358.770999999993</v>
      </c>
      <c r="E35" s="71">
        <v>68892.055999999997</v>
      </c>
      <c r="F35" s="22">
        <v>69538.595000000001</v>
      </c>
      <c r="G35" s="22">
        <v>50516.1</v>
      </c>
      <c r="H35" s="20">
        <v>66214.183000000005</v>
      </c>
      <c r="I35" s="22">
        <v>97812.241999999998</v>
      </c>
      <c r="J35" s="21">
        <v>89895.413</v>
      </c>
      <c r="K35" s="22">
        <v>83967.398000000001</v>
      </c>
      <c r="L35" s="21">
        <v>90828.221999999994</v>
      </c>
      <c r="M35" s="71">
        <v>90018.910999999993</v>
      </c>
      <c r="N35" s="72">
        <v>87711.989000000001</v>
      </c>
      <c r="O35" s="24">
        <f>SUM(C35:N35)</f>
        <v>971015.40800000005</v>
      </c>
      <c r="T35" s="69">
        <f>+T34/R34</f>
        <v>18.081868833488834</v>
      </c>
      <c r="U35" s="3">
        <f>+U34*S34</f>
        <v>361810500</v>
      </c>
      <c r="V35" s="48">
        <f>+U35/R34</f>
        <v>7.1554609098507704</v>
      </c>
    </row>
    <row r="36" spans="2:42" ht="17.25" customHeight="1" x14ac:dyDescent="0.55000000000000004">
      <c r="B36" s="18" t="s">
        <v>17</v>
      </c>
      <c r="C36" s="19">
        <v>55705.892</v>
      </c>
      <c r="D36" s="70">
        <v>58798.817000000003</v>
      </c>
      <c r="E36" s="71">
        <v>51630.313999999998</v>
      </c>
      <c r="F36" s="22">
        <v>44191.873</v>
      </c>
      <c r="G36" s="22">
        <v>41457.855000000003</v>
      </c>
      <c r="H36" s="20">
        <v>55670.815999999999</v>
      </c>
      <c r="I36" s="22">
        <v>70886.755999999994</v>
      </c>
      <c r="J36" s="21">
        <v>65316.938000000002</v>
      </c>
      <c r="K36" s="22">
        <v>61096.267</v>
      </c>
      <c r="L36" s="21">
        <v>64076.364000000001</v>
      </c>
      <c r="M36" s="71">
        <v>61458.061000000002</v>
      </c>
      <c r="N36" s="72">
        <v>60914.654999999999</v>
      </c>
      <c r="O36" s="26">
        <f t="shared" ref="O36:O57" si="5">SUM(C36:N36)</f>
        <v>691204.60800000001</v>
      </c>
      <c r="P36" s="73"/>
      <c r="R36" s="3">
        <v>94157716</v>
      </c>
      <c r="S36" s="48">
        <f>+R36/1000</f>
        <v>94157.716</v>
      </c>
      <c r="Y36" s="74"/>
      <c r="Z36" s="75"/>
      <c r="AA36" s="75"/>
      <c r="AB36" s="75"/>
      <c r="AD36" s="75"/>
      <c r="AE36" s="76"/>
      <c r="AF36" s="77"/>
    </row>
    <row r="37" spans="2:42" ht="17.25" customHeight="1" x14ac:dyDescent="0.55000000000000004">
      <c r="B37" s="18" t="s">
        <v>18</v>
      </c>
      <c r="C37" s="19">
        <v>76300.404999999999</v>
      </c>
      <c r="D37" s="70">
        <v>84997.133000000002</v>
      </c>
      <c r="E37" s="71">
        <v>80342.789000000004</v>
      </c>
      <c r="F37" s="22">
        <v>68707.813999999998</v>
      </c>
      <c r="G37" s="22">
        <v>69564.002999999997</v>
      </c>
      <c r="H37" s="20">
        <v>79492.683999999994</v>
      </c>
      <c r="I37" s="22">
        <f>87101.729-0.05</f>
        <v>87101.679000000004</v>
      </c>
      <c r="J37" s="21">
        <v>83003.614000000001</v>
      </c>
      <c r="K37" s="22">
        <v>89131.611999999994</v>
      </c>
      <c r="L37" s="21">
        <v>86470.934999999998</v>
      </c>
      <c r="M37" s="71">
        <v>81780.519</v>
      </c>
      <c r="N37" s="72">
        <v>87828.464999999997</v>
      </c>
      <c r="O37" s="26">
        <f t="shared" si="5"/>
        <v>974721.652</v>
      </c>
      <c r="P37" s="73"/>
      <c r="R37" s="3">
        <v>73396214</v>
      </c>
      <c r="S37" s="48">
        <f t="shared" ref="S37:S45" si="6">+R37/1000</f>
        <v>73396.214000000007</v>
      </c>
      <c r="Y37" s="74"/>
      <c r="Z37" s="75"/>
      <c r="AA37" s="75"/>
      <c r="AB37" s="75"/>
      <c r="AD37" s="75"/>
      <c r="AE37" s="76"/>
      <c r="AF37" s="77"/>
    </row>
    <row r="38" spans="2:42" ht="17.25" customHeight="1" x14ac:dyDescent="0.55000000000000004">
      <c r="B38" s="27" t="s">
        <v>21</v>
      </c>
      <c r="C38" s="28">
        <v>62433.241000000002</v>
      </c>
      <c r="D38" s="70">
        <v>79151.066000000006</v>
      </c>
      <c r="E38" s="71">
        <v>80573.709000000003</v>
      </c>
      <c r="F38" s="22">
        <v>85004.130999999994</v>
      </c>
      <c r="G38" s="22">
        <v>88772.857000000004</v>
      </c>
      <c r="H38" s="20">
        <v>91644.403999999995</v>
      </c>
      <c r="I38" s="22">
        <v>75971.247000000003</v>
      </c>
      <c r="J38" s="21">
        <v>69704.701000000001</v>
      </c>
      <c r="K38" s="22">
        <v>75678.278999999995</v>
      </c>
      <c r="L38" s="30">
        <v>85591.331000000006</v>
      </c>
      <c r="M38" s="71">
        <v>75850.596999999994</v>
      </c>
      <c r="N38" s="78">
        <v>81763.328999999998</v>
      </c>
      <c r="O38" s="26">
        <f t="shared" si="5"/>
        <v>952138.89199999999</v>
      </c>
      <c r="P38" s="73"/>
      <c r="R38" s="3">
        <v>87851647</v>
      </c>
      <c r="S38" s="48">
        <f t="shared" si="6"/>
        <v>87851.646999999997</v>
      </c>
      <c r="Y38" s="74"/>
      <c r="Z38" s="75"/>
      <c r="AA38" s="75"/>
      <c r="AB38" s="75"/>
      <c r="AD38" s="75"/>
      <c r="AE38" s="76"/>
      <c r="AF38" s="77"/>
    </row>
    <row r="39" spans="2:42" ht="17.25" customHeight="1" x14ac:dyDescent="0.55000000000000004">
      <c r="B39" s="18" t="s">
        <v>20</v>
      </c>
      <c r="C39" s="19">
        <v>30471.547999999999</v>
      </c>
      <c r="D39" s="70">
        <v>37007.607000000004</v>
      </c>
      <c r="E39" s="71">
        <v>44824.324999999997</v>
      </c>
      <c r="F39" s="22">
        <v>39731.745999999999</v>
      </c>
      <c r="G39" s="22">
        <v>29648.644</v>
      </c>
      <c r="H39" s="20">
        <v>31883.794999999998</v>
      </c>
      <c r="I39" s="22">
        <v>32413.467000000001</v>
      </c>
      <c r="J39" s="21">
        <v>33475.569000000003</v>
      </c>
      <c r="K39" s="22">
        <v>40550.953999999998</v>
      </c>
      <c r="L39" s="21">
        <v>39271.125999999997</v>
      </c>
      <c r="M39" s="71">
        <v>37211.421000000002</v>
      </c>
      <c r="N39" s="72">
        <v>31977.525000000001</v>
      </c>
      <c r="O39" s="26">
        <f t="shared" si="5"/>
        <v>428467.72700000007</v>
      </c>
      <c r="P39" s="73"/>
      <c r="R39" s="3">
        <v>91019596</v>
      </c>
      <c r="S39" s="48">
        <f t="shared" si="6"/>
        <v>91019.596000000005</v>
      </c>
      <c r="Y39" s="74"/>
      <c r="Z39" s="75"/>
      <c r="AA39" s="75"/>
      <c r="AB39" s="75"/>
      <c r="AD39" s="75"/>
      <c r="AE39" s="76"/>
      <c r="AF39" s="77"/>
      <c r="AL39" s="18" t="s">
        <v>4</v>
      </c>
      <c r="AM39" s="3">
        <v>1361121.375</v>
      </c>
      <c r="AO39" s="4" t="s">
        <v>5</v>
      </c>
      <c r="AP39" s="4">
        <v>3128990.4369999999</v>
      </c>
    </row>
    <row r="40" spans="2:42" ht="17.25" customHeight="1" x14ac:dyDescent="0.55000000000000004">
      <c r="B40" s="18" t="s">
        <v>22</v>
      </c>
      <c r="C40" s="19">
        <v>31049.966</v>
      </c>
      <c r="D40" s="70">
        <v>33949.811000000002</v>
      </c>
      <c r="E40" s="71">
        <v>26132.48</v>
      </c>
      <c r="F40" s="22">
        <v>38126.997000000003</v>
      </c>
      <c r="G40" s="22">
        <v>39560.44</v>
      </c>
      <c r="H40" s="20">
        <v>34394.542999999998</v>
      </c>
      <c r="I40" s="22">
        <v>28932.936000000002</v>
      </c>
      <c r="J40" s="21">
        <v>24605.933000000001</v>
      </c>
      <c r="K40" s="22">
        <v>37117.910000000003</v>
      </c>
      <c r="L40" s="21">
        <v>34078.873</v>
      </c>
      <c r="M40" s="71">
        <v>31657.132000000001</v>
      </c>
      <c r="N40" s="72">
        <v>36433.955999999998</v>
      </c>
      <c r="O40" s="26">
        <f t="shared" si="5"/>
        <v>396040.97700000001</v>
      </c>
      <c r="P40" s="73"/>
      <c r="R40" s="3">
        <v>32887579</v>
      </c>
      <c r="S40" s="48">
        <f t="shared" si="6"/>
        <v>32887.578999999998</v>
      </c>
      <c r="Y40" s="75"/>
      <c r="Z40" s="75"/>
      <c r="AA40" s="75"/>
      <c r="AB40" s="75"/>
      <c r="AD40" s="75"/>
      <c r="AE40" s="76"/>
      <c r="AF40" s="77"/>
      <c r="AL40" s="18" t="s">
        <v>17</v>
      </c>
      <c r="AM40" s="3">
        <v>903366.43400000001</v>
      </c>
      <c r="AO40" s="4" t="s">
        <v>6</v>
      </c>
      <c r="AP40" s="4">
        <v>3175254.3879999998</v>
      </c>
    </row>
    <row r="41" spans="2:42" ht="17.25" customHeight="1" x14ac:dyDescent="0.55000000000000004">
      <c r="B41" s="18" t="s">
        <v>25</v>
      </c>
      <c r="C41" s="19">
        <v>46037.773999999998</v>
      </c>
      <c r="D41" s="70">
        <v>69715.171000000002</v>
      </c>
      <c r="E41" s="71">
        <v>53305.358</v>
      </c>
      <c r="F41" s="22">
        <v>49504.529000000002</v>
      </c>
      <c r="G41" s="22">
        <v>74493.884999999995</v>
      </c>
      <c r="H41" s="20">
        <v>123127.16800000001</v>
      </c>
      <c r="I41" s="22">
        <v>111247.87699999999</v>
      </c>
      <c r="J41" s="21">
        <v>94101.032999999996</v>
      </c>
      <c r="K41" s="22">
        <v>82841.115000000005</v>
      </c>
      <c r="L41" s="21">
        <v>92022.879000000001</v>
      </c>
      <c r="M41" s="71">
        <v>99799.93</v>
      </c>
      <c r="N41" s="72">
        <v>94379.133000000002</v>
      </c>
      <c r="O41" s="26">
        <f t="shared" si="5"/>
        <v>990575.85199999984</v>
      </c>
      <c r="P41" s="73"/>
      <c r="R41" s="3">
        <v>35426401</v>
      </c>
      <c r="S41" s="48">
        <f t="shared" si="6"/>
        <v>35426.400999999998</v>
      </c>
      <c r="Y41" s="75"/>
      <c r="Z41" s="75"/>
      <c r="AA41" s="75"/>
      <c r="AB41" s="75"/>
      <c r="AD41" s="75"/>
      <c r="AE41" s="76"/>
      <c r="AF41" s="77"/>
      <c r="AL41" s="18" t="s">
        <v>18</v>
      </c>
      <c r="AM41" s="3">
        <v>1005609.8359999999</v>
      </c>
      <c r="AO41" s="4" t="s">
        <v>7</v>
      </c>
      <c r="AP41" s="4">
        <v>2725060.9610000001</v>
      </c>
    </row>
    <row r="42" spans="2:42" ht="17.25" customHeight="1" x14ac:dyDescent="0.55000000000000004">
      <c r="B42" s="18" t="s">
        <v>27</v>
      </c>
      <c r="C42" s="19">
        <v>5995.817</v>
      </c>
      <c r="D42" s="70">
        <v>8697.509</v>
      </c>
      <c r="E42" s="71">
        <v>9669.5679999999993</v>
      </c>
      <c r="F42" s="22">
        <v>8503.3580000000002</v>
      </c>
      <c r="G42" s="22">
        <v>8795.7160000000003</v>
      </c>
      <c r="H42" s="20">
        <v>8079.2860000000001</v>
      </c>
      <c r="I42" s="22">
        <v>7558.9560000000001</v>
      </c>
      <c r="J42" s="79">
        <v>9762.7950000000001</v>
      </c>
      <c r="K42" s="22">
        <v>9150.9549999999999</v>
      </c>
      <c r="L42" s="21">
        <v>9820.134</v>
      </c>
      <c r="M42" s="71">
        <v>12000.51</v>
      </c>
      <c r="N42" s="72">
        <v>10633.82</v>
      </c>
      <c r="O42" s="26">
        <f t="shared" si="5"/>
        <v>108668.424</v>
      </c>
      <c r="P42" s="73"/>
      <c r="R42" s="3">
        <v>98827480</v>
      </c>
      <c r="S42" s="48">
        <f t="shared" si="6"/>
        <v>98827.48</v>
      </c>
      <c r="Y42" s="74"/>
      <c r="Z42" s="75"/>
      <c r="AA42" s="75"/>
      <c r="AB42" s="75"/>
      <c r="AD42" s="75"/>
      <c r="AE42" s="76"/>
      <c r="AF42" s="77"/>
      <c r="AL42" s="27" t="s">
        <v>19</v>
      </c>
      <c r="AM42" s="3">
        <v>933563.28999999992</v>
      </c>
      <c r="AO42" s="4" t="s">
        <v>8</v>
      </c>
      <c r="AP42" s="4">
        <v>2622448.6439999999</v>
      </c>
    </row>
    <row r="43" spans="2:42" ht="17.25" customHeight="1" x14ac:dyDescent="0.55000000000000004">
      <c r="B43" s="18" t="s">
        <v>26</v>
      </c>
      <c r="C43" s="19">
        <v>91329.195000000007</v>
      </c>
      <c r="D43" s="70">
        <v>94365.498999999996</v>
      </c>
      <c r="E43" s="71">
        <v>78017.553</v>
      </c>
      <c r="F43" s="22">
        <v>71724.726999999999</v>
      </c>
      <c r="G43" s="22">
        <v>83707.017000000007</v>
      </c>
      <c r="H43" s="20">
        <v>86195.457999999999</v>
      </c>
      <c r="I43" s="22">
        <v>88603.199999999997</v>
      </c>
      <c r="J43" s="79">
        <v>78120.906000000003</v>
      </c>
      <c r="K43" s="22">
        <v>73650.679999999993</v>
      </c>
      <c r="L43" s="21">
        <v>73807.351999999999</v>
      </c>
      <c r="M43" s="71">
        <v>83281.714999999997</v>
      </c>
      <c r="N43" s="72">
        <v>66980.542000000001</v>
      </c>
      <c r="O43" s="26">
        <f t="shared" si="5"/>
        <v>969783.84399999981</v>
      </c>
      <c r="P43" s="73"/>
      <c r="R43" s="3">
        <v>650598</v>
      </c>
      <c r="S43" s="48">
        <f t="shared" si="6"/>
        <v>650.59799999999996</v>
      </c>
      <c r="Y43" s="74"/>
      <c r="Z43" s="75"/>
      <c r="AA43" s="75"/>
      <c r="AB43" s="75"/>
      <c r="AD43" s="75"/>
      <c r="AE43" s="76"/>
      <c r="AF43" s="77"/>
      <c r="AL43" s="18" t="s">
        <v>20</v>
      </c>
      <c r="AM43" s="3">
        <v>409325.147</v>
      </c>
      <c r="AO43" s="4" t="s">
        <v>9</v>
      </c>
      <c r="AP43" s="4">
        <v>2541812.952</v>
      </c>
    </row>
    <row r="44" spans="2:42" ht="17.25" customHeight="1" x14ac:dyDescent="0.55000000000000004">
      <c r="B44" s="18" t="s">
        <v>28</v>
      </c>
      <c r="C44" s="19">
        <v>22545.39</v>
      </c>
      <c r="D44" s="70">
        <v>21705.773000000001</v>
      </c>
      <c r="E44" s="71">
        <v>24326.761999999999</v>
      </c>
      <c r="F44" s="22">
        <v>27461.936000000002</v>
      </c>
      <c r="G44" s="22">
        <v>33438.885000000002</v>
      </c>
      <c r="H44" s="20">
        <v>31007.017</v>
      </c>
      <c r="I44" s="22">
        <v>29314.834999999999</v>
      </c>
      <c r="J44" s="79">
        <v>38228.881000000001</v>
      </c>
      <c r="K44" s="22">
        <v>25627.199000000001</v>
      </c>
      <c r="L44" s="21">
        <v>22395.233</v>
      </c>
      <c r="M44" s="71">
        <v>28693.827000000001</v>
      </c>
      <c r="N44" s="72">
        <v>37502.85</v>
      </c>
      <c r="O44" s="26">
        <f t="shared" si="5"/>
        <v>342248.58799999993</v>
      </c>
      <c r="P44" s="73"/>
      <c r="R44" s="3">
        <v>46889963</v>
      </c>
      <c r="S44" s="48">
        <f t="shared" si="6"/>
        <v>46889.963000000003</v>
      </c>
      <c r="Y44" s="74"/>
      <c r="Z44" s="75"/>
      <c r="AA44" s="75"/>
      <c r="AB44" s="75"/>
      <c r="AD44" s="75"/>
      <c r="AE44" s="76"/>
      <c r="AF44" s="77"/>
      <c r="AL44" s="18" t="s">
        <v>22</v>
      </c>
      <c r="AM44" s="3">
        <v>352018.179</v>
      </c>
      <c r="AO44" s="4" t="s">
        <v>10</v>
      </c>
      <c r="AP44" s="4">
        <v>2799024.051</v>
      </c>
    </row>
    <row r="45" spans="2:42" ht="17.25" customHeight="1" x14ac:dyDescent="0.55000000000000004">
      <c r="B45" s="18" t="s">
        <v>29</v>
      </c>
      <c r="C45" s="19">
        <v>33851.722999999998</v>
      </c>
      <c r="D45" s="70">
        <v>27637.597000000002</v>
      </c>
      <c r="E45" s="71">
        <v>28273.019</v>
      </c>
      <c r="F45" s="22">
        <v>30469.593000000001</v>
      </c>
      <c r="G45" s="22">
        <v>42089.866999999998</v>
      </c>
      <c r="H45" s="20">
        <v>41893.762999999999</v>
      </c>
      <c r="I45" s="22">
        <v>47652.872000000003</v>
      </c>
      <c r="J45" s="79">
        <v>50806.837</v>
      </c>
      <c r="K45" s="22">
        <v>36321.315999999999</v>
      </c>
      <c r="L45" s="21">
        <v>30881.350999999999</v>
      </c>
      <c r="M45" s="71">
        <v>38442.262000000002</v>
      </c>
      <c r="N45" s="72">
        <v>53985.775000000001</v>
      </c>
      <c r="O45" s="26">
        <f t="shared" si="5"/>
        <v>462305.97500000003</v>
      </c>
      <c r="P45" s="73"/>
      <c r="R45" s="3">
        <v>51897316</v>
      </c>
      <c r="S45" s="48">
        <f t="shared" si="6"/>
        <v>51897.315999999999</v>
      </c>
      <c r="Y45" s="74"/>
      <c r="Z45" s="75"/>
      <c r="AA45" s="75"/>
      <c r="AB45" s="75"/>
      <c r="AD45" s="75"/>
      <c r="AE45" s="76"/>
      <c r="AF45" s="77"/>
      <c r="AL45" s="18" t="s">
        <v>23</v>
      </c>
      <c r="AM45" s="3">
        <v>1021107.747</v>
      </c>
      <c r="AO45" s="4" t="s">
        <v>11</v>
      </c>
      <c r="AP45" s="4">
        <v>2676832.3270000005</v>
      </c>
    </row>
    <row r="46" spans="2:42" ht="17.25" customHeight="1" x14ac:dyDescent="0.55000000000000004">
      <c r="B46" s="80" t="s">
        <v>30</v>
      </c>
      <c r="C46" s="19">
        <v>290028.40100000001</v>
      </c>
      <c r="D46" s="70">
        <v>325927.67200000002</v>
      </c>
      <c r="E46" s="71">
        <v>307198.53200000001</v>
      </c>
      <c r="F46" s="22">
        <v>307880.56400000001</v>
      </c>
      <c r="G46" s="22">
        <v>330183.24599999998</v>
      </c>
      <c r="H46" s="20">
        <v>310364.61</v>
      </c>
      <c r="I46" s="22">
        <v>302810.42499999999</v>
      </c>
      <c r="J46" s="21">
        <v>287066.18199999997</v>
      </c>
      <c r="K46" s="22">
        <v>275849.37300000002</v>
      </c>
      <c r="L46" s="21">
        <v>306789.01799999998</v>
      </c>
      <c r="M46" s="71">
        <v>256067.929</v>
      </c>
      <c r="N46" s="72">
        <v>303825.66700000002</v>
      </c>
      <c r="O46" s="26">
        <f>SUM(C46:N46)</f>
        <v>3603991.6190000004</v>
      </c>
      <c r="P46" s="73"/>
      <c r="S46" s="48"/>
      <c r="Y46" s="74"/>
      <c r="Z46" s="75"/>
      <c r="AA46" s="75"/>
      <c r="AB46" s="75"/>
      <c r="AD46" s="75"/>
      <c r="AE46" s="76"/>
      <c r="AF46" s="77"/>
      <c r="AL46" s="18" t="s">
        <v>24</v>
      </c>
      <c r="AM46" s="3">
        <v>85098.890999999989</v>
      </c>
      <c r="AO46" s="4" t="s">
        <v>12</v>
      </c>
      <c r="AP46" s="4">
        <v>2811620.3960000002</v>
      </c>
    </row>
    <row r="47" spans="2:42" ht="17.25" customHeight="1" x14ac:dyDescent="0.55000000000000004">
      <c r="B47" s="18" t="s">
        <v>31</v>
      </c>
      <c r="C47" s="19">
        <v>456329.19199999998</v>
      </c>
      <c r="D47" s="70">
        <v>455350.09399999998</v>
      </c>
      <c r="E47" s="71">
        <v>433603.636</v>
      </c>
      <c r="F47" s="22">
        <v>400477.41700000002</v>
      </c>
      <c r="G47" s="22">
        <v>416018.61</v>
      </c>
      <c r="H47" s="20">
        <v>437712.25900000002</v>
      </c>
      <c r="I47" s="22">
        <v>424145.92099999997</v>
      </c>
      <c r="J47" s="21">
        <v>427527.02100000001</v>
      </c>
      <c r="K47" s="22">
        <v>411275.40700000001</v>
      </c>
      <c r="L47" s="21">
        <v>381196.19799999997</v>
      </c>
      <c r="M47" s="71">
        <v>361657.86599999998</v>
      </c>
      <c r="N47" s="72">
        <v>404727.897</v>
      </c>
      <c r="O47" s="26">
        <f t="shared" si="5"/>
        <v>5010021.5180000011</v>
      </c>
      <c r="P47" s="73"/>
      <c r="S47" s="48"/>
      <c r="Y47" s="75"/>
      <c r="Z47" s="75"/>
      <c r="AA47" s="75"/>
      <c r="AB47" s="75"/>
      <c r="AD47" s="75"/>
      <c r="AE47" s="76"/>
      <c r="AF47" s="77"/>
      <c r="AL47" s="18" t="s">
        <v>26</v>
      </c>
      <c r="AM47" s="3">
        <v>1097516.7169999999</v>
      </c>
      <c r="AO47" s="4" t="s">
        <v>13</v>
      </c>
      <c r="AP47" s="4">
        <v>2614813.875</v>
      </c>
    </row>
    <row r="48" spans="2:42" ht="17.25" customHeight="1" x14ac:dyDescent="0.55000000000000004">
      <c r="B48" s="18" t="s">
        <v>34</v>
      </c>
      <c r="C48" s="35">
        <v>65699.167000000001</v>
      </c>
      <c r="D48" s="70">
        <v>81085.547999999995</v>
      </c>
      <c r="E48" s="71">
        <v>57193.277999999998</v>
      </c>
      <c r="F48" s="22">
        <v>73482.766000000003</v>
      </c>
      <c r="G48" s="22">
        <v>76544.192999999999</v>
      </c>
      <c r="H48" s="20">
        <v>76110.005999999994</v>
      </c>
      <c r="I48" s="22">
        <v>73816.275999999998</v>
      </c>
      <c r="J48" s="21">
        <v>80461.892999999996</v>
      </c>
      <c r="K48" s="22">
        <v>72617.493000000002</v>
      </c>
      <c r="L48" s="21">
        <v>68907.854999999996</v>
      </c>
      <c r="M48" s="71">
        <v>69239.574999999997</v>
      </c>
      <c r="N48" s="81">
        <v>67094.41</v>
      </c>
      <c r="O48" s="26">
        <f t="shared" si="5"/>
        <v>862252.46</v>
      </c>
      <c r="P48" s="73"/>
      <c r="S48" s="48"/>
      <c r="Y48" s="75"/>
      <c r="Z48" s="75"/>
      <c r="AA48" s="75"/>
      <c r="AB48" s="75"/>
      <c r="AD48" s="75"/>
      <c r="AE48" s="76"/>
      <c r="AF48" s="77"/>
      <c r="AL48" s="18" t="s">
        <v>28</v>
      </c>
      <c r="AM48" s="3">
        <v>483448.68299999996</v>
      </c>
      <c r="AO48" s="4" t="s">
        <v>14</v>
      </c>
      <c r="AP48" s="4">
        <v>2545252.3269999996</v>
      </c>
    </row>
    <row r="49" spans="2:42" ht="17.25" customHeight="1" x14ac:dyDescent="0.55000000000000004">
      <c r="B49" s="80" t="s">
        <v>33</v>
      </c>
      <c r="C49" s="19">
        <v>21183.463</v>
      </c>
      <c r="D49" s="70">
        <v>32858.735999999997</v>
      </c>
      <c r="E49" s="71">
        <v>19727.362000000001</v>
      </c>
      <c r="F49" s="22">
        <v>21990.469000000001</v>
      </c>
      <c r="G49" s="22">
        <v>21779.953000000001</v>
      </c>
      <c r="H49" s="20">
        <v>19916.126</v>
      </c>
      <c r="I49" s="22">
        <v>20051.967000000001</v>
      </c>
      <c r="J49" s="21">
        <v>22041.046999999999</v>
      </c>
      <c r="K49" s="22">
        <v>17296.109</v>
      </c>
      <c r="L49" s="21">
        <v>17341.031999999999</v>
      </c>
      <c r="M49" s="71">
        <v>17214.441999999999</v>
      </c>
      <c r="N49" s="81">
        <v>16504.831999999999</v>
      </c>
      <c r="O49" s="26">
        <f t="shared" si="5"/>
        <v>247905.53799999997</v>
      </c>
      <c r="P49" s="73"/>
      <c r="S49" s="48"/>
      <c r="Y49" s="75"/>
      <c r="Z49" s="75"/>
      <c r="AA49" s="75"/>
      <c r="AB49" s="75"/>
      <c r="AD49" s="75"/>
      <c r="AE49" s="76"/>
      <c r="AF49" s="77"/>
      <c r="AL49" s="18" t="s">
        <v>29</v>
      </c>
      <c r="AM49" s="3">
        <v>609992.37699999998</v>
      </c>
      <c r="AO49" s="4" t="s">
        <v>15</v>
      </c>
      <c r="AP49" s="4">
        <v>2647812.4129999997</v>
      </c>
    </row>
    <row r="50" spans="2:42" ht="17.25" customHeight="1" x14ac:dyDescent="0.55000000000000004">
      <c r="B50" s="18" t="s">
        <v>35</v>
      </c>
      <c r="C50" s="19">
        <v>541738.01699999999</v>
      </c>
      <c r="D50" s="70">
        <v>505081.31599999999</v>
      </c>
      <c r="E50" s="71">
        <v>472579.52799999999</v>
      </c>
      <c r="F50" s="22">
        <v>481399.74699999997</v>
      </c>
      <c r="G50" s="22">
        <v>444026.72499999998</v>
      </c>
      <c r="H50" s="20">
        <v>462814.89299999998</v>
      </c>
      <c r="I50" s="22">
        <v>488684.62</v>
      </c>
      <c r="J50" s="21">
        <v>567636.84900000005</v>
      </c>
      <c r="K50" s="22">
        <v>422387.47200000001</v>
      </c>
      <c r="L50" s="21">
        <v>439195.24</v>
      </c>
      <c r="M50" s="71">
        <v>435591.511</v>
      </c>
      <c r="N50" s="81">
        <v>407052.728</v>
      </c>
      <c r="O50" s="26">
        <f t="shared" si="5"/>
        <v>5668188.6460000006</v>
      </c>
      <c r="P50" s="73"/>
      <c r="S50" s="48"/>
      <c r="Y50" s="75"/>
      <c r="Z50" s="75"/>
      <c r="AA50" s="75"/>
      <c r="AB50" s="75"/>
      <c r="AD50" s="75"/>
      <c r="AE50" s="76"/>
      <c r="AF50" s="77"/>
      <c r="AL50" s="80" t="s">
        <v>30</v>
      </c>
      <c r="AM50" s="3">
        <v>4728065.2180000003</v>
      </c>
      <c r="AO50" s="4" t="s">
        <v>16</v>
      </c>
      <c r="AP50" s="4">
        <v>2631086.4639999997</v>
      </c>
    </row>
    <row r="51" spans="2:42" ht="17.25" customHeight="1" x14ac:dyDescent="0.55000000000000004">
      <c r="B51" s="38" t="s">
        <v>36</v>
      </c>
      <c r="C51" s="35">
        <v>67210.521999999997</v>
      </c>
      <c r="D51" s="70">
        <v>79726.701000000001</v>
      </c>
      <c r="E51" s="71">
        <v>80976.979000000007</v>
      </c>
      <c r="F51" s="22">
        <v>81675.686000000002</v>
      </c>
      <c r="G51" s="22">
        <v>83096.854999999996</v>
      </c>
      <c r="H51" s="20">
        <v>85161.38</v>
      </c>
      <c r="I51" s="22">
        <v>75260.312999999995</v>
      </c>
      <c r="J51" s="21">
        <v>73496.394</v>
      </c>
      <c r="K51" s="22">
        <v>81881.432000000001</v>
      </c>
      <c r="L51" s="36">
        <v>86463.100999999995</v>
      </c>
      <c r="M51" s="71">
        <v>80246.588000000003</v>
      </c>
      <c r="N51" s="82">
        <v>91070.175000000003</v>
      </c>
      <c r="O51" s="26">
        <f t="shared" si="5"/>
        <v>966266.12600000005</v>
      </c>
      <c r="P51" s="73"/>
      <c r="S51" s="48"/>
      <c r="Y51" s="75"/>
      <c r="Z51" s="75"/>
      <c r="AA51" s="75"/>
      <c r="AB51" s="75"/>
      <c r="AD51" s="75"/>
      <c r="AE51" s="76"/>
      <c r="AF51" s="77"/>
      <c r="AL51" s="18" t="s">
        <v>31</v>
      </c>
      <c r="AM51" s="3">
        <v>5970613.2939999988</v>
      </c>
    </row>
    <row r="52" spans="2:42" ht="17.25" customHeight="1" x14ac:dyDescent="0.55000000000000004">
      <c r="B52" s="18" t="s">
        <v>37</v>
      </c>
      <c r="C52" s="35">
        <v>60544.438000000002</v>
      </c>
      <c r="D52" s="83">
        <v>63149.616000000002</v>
      </c>
      <c r="E52" s="71">
        <v>54886.317000000003</v>
      </c>
      <c r="F52" s="84">
        <v>46604.65</v>
      </c>
      <c r="G52" s="22">
        <v>42749.169000000002</v>
      </c>
      <c r="H52" s="20">
        <v>59071.783000000003</v>
      </c>
      <c r="I52" s="22">
        <v>75647.551999999996</v>
      </c>
      <c r="J52" s="21">
        <v>70106.23</v>
      </c>
      <c r="K52" s="22">
        <v>65454.464999999997</v>
      </c>
      <c r="L52" s="21">
        <v>70328.251000000004</v>
      </c>
      <c r="M52" s="71">
        <v>67065.305999999997</v>
      </c>
      <c r="N52" s="81">
        <v>66170.346000000005</v>
      </c>
      <c r="O52" s="26">
        <f t="shared" si="5"/>
        <v>741778.12300000002</v>
      </c>
      <c r="P52" s="73"/>
      <c r="S52" s="48"/>
      <c r="W52" s="85"/>
      <c r="Y52" s="75"/>
      <c r="Z52" s="75"/>
      <c r="AA52" s="75"/>
      <c r="AB52" s="75"/>
      <c r="AD52" s="75"/>
      <c r="AE52" s="76"/>
      <c r="AF52" s="77"/>
      <c r="AL52" s="18" t="s">
        <v>32</v>
      </c>
      <c r="AM52" s="3">
        <v>572437.022</v>
      </c>
    </row>
    <row r="53" spans="2:42" ht="17.25" customHeight="1" x14ac:dyDescent="0.55000000000000004">
      <c r="B53" s="18" t="s">
        <v>38</v>
      </c>
      <c r="C53" s="19">
        <v>553826.13</v>
      </c>
      <c r="D53" s="70">
        <v>492435.12800000003</v>
      </c>
      <c r="E53" s="71">
        <v>445633.83</v>
      </c>
      <c r="F53" s="22">
        <v>431217.44699999999</v>
      </c>
      <c r="G53" s="22">
        <v>442201.73800000001</v>
      </c>
      <c r="H53" s="20">
        <v>423972.75</v>
      </c>
      <c r="I53" s="22">
        <v>470638.09700000001</v>
      </c>
      <c r="J53" s="21">
        <v>447873.27299999999</v>
      </c>
      <c r="K53" s="22">
        <v>400500.21899999998</v>
      </c>
      <c r="L53" s="21">
        <v>363671.49599999998</v>
      </c>
      <c r="M53" s="71">
        <v>319490.12</v>
      </c>
      <c r="N53" s="81">
        <v>471788.28600000002</v>
      </c>
      <c r="O53" s="26">
        <f t="shared" si="5"/>
        <v>5263248.5140000004</v>
      </c>
      <c r="P53" s="73"/>
      <c r="S53" s="48"/>
      <c r="Y53" s="75"/>
      <c r="Z53" s="75"/>
      <c r="AA53" s="75"/>
      <c r="AB53" s="75"/>
      <c r="AD53" s="75"/>
      <c r="AE53" s="76"/>
      <c r="AF53" s="77"/>
      <c r="AL53" s="80" t="s">
        <v>33</v>
      </c>
      <c r="AM53" s="3">
        <v>158688.08599999998</v>
      </c>
    </row>
    <row r="54" spans="2:42" ht="17.25" customHeight="1" x14ac:dyDescent="0.55000000000000004">
      <c r="B54" s="18" t="s">
        <v>39</v>
      </c>
      <c r="C54" s="35">
        <v>3520.7730000000001</v>
      </c>
      <c r="D54" s="70">
        <v>4811.8850000000002</v>
      </c>
      <c r="E54" s="71">
        <v>1987.4159999999999</v>
      </c>
      <c r="F54" s="22">
        <v>5279.42</v>
      </c>
      <c r="G54" s="22">
        <v>4004.6509999999998</v>
      </c>
      <c r="H54" s="20">
        <v>3279.1329999999998</v>
      </c>
      <c r="I54" s="22">
        <v>2501.6770000000001</v>
      </c>
      <c r="J54" s="21">
        <v>3089.1089999999999</v>
      </c>
      <c r="K54" s="22">
        <v>3087.9789999999998</v>
      </c>
      <c r="L54" s="21">
        <v>4762.2719999999999</v>
      </c>
      <c r="M54" s="71">
        <v>9921.991</v>
      </c>
      <c r="N54" s="81">
        <v>10971.295</v>
      </c>
      <c r="O54" s="26">
        <f t="shared" si="5"/>
        <v>57217.600999999995</v>
      </c>
      <c r="P54" s="73"/>
      <c r="S54" s="48"/>
      <c r="Y54" s="75"/>
      <c r="Z54" s="75"/>
      <c r="AA54" s="75"/>
      <c r="AB54" s="75"/>
      <c r="AD54" s="75"/>
      <c r="AE54" s="76"/>
      <c r="AF54" s="77"/>
      <c r="AL54" s="18" t="s">
        <v>35</v>
      </c>
      <c r="AM54" s="3">
        <v>6305841.6639999999</v>
      </c>
    </row>
    <row r="55" spans="2:42" ht="17.25" customHeight="1" x14ac:dyDescent="0.55000000000000004">
      <c r="B55" s="38" t="s">
        <v>40</v>
      </c>
      <c r="C55" s="35">
        <v>3482.8939999999998</v>
      </c>
      <c r="D55" s="70">
        <v>8648.991</v>
      </c>
      <c r="E55" s="71">
        <v>2384.94</v>
      </c>
      <c r="F55" s="22">
        <v>4608.0290000000005</v>
      </c>
      <c r="G55" s="22">
        <v>10968.755999999999</v>
      </c>
      <c r="H55" s="20">
        <v>6129.2370000000001</v>
      </c>
      <c r="I55" s="22">
        <v>1673.5409999999999</v>
      </c>
      <c r="J55" s="21">
        <v>3354.4879999999998</v>
      </c>
      <c r="K55" s="22">
        <v>3298.8</v>
      </c>
      <c r="L55" s="36">
        <v>3039.5970000000002</v>
      </c>
      <c r="M55" s="71">
        <v>2087.616</v>
      </c>
      <c r="N55" s="82">
        <v>1570.403</v>
      </c>
      <c r="O55" s="26">
        <f t="shared" si="5"/>
        <v>51247.292000000001</v>
      </c>
      <c r="P55" s="73"/>
      <c r="S55" s="48"/>
      <c r="Y55" s="75"/>
      <c r="Z55" s="75"/>
      <c r="AA55" s="75"/>
      <c r="AB55" s="75"/>
      <c r="AD55" s="75"/>
      <c r="AE55" s="76"/>
      <c r="AF55" s="77"/>
      <c r="AL55" s="38" t="s">
        <v>36</v>
      </c>
      <c r="AM55" s="3">
        <v>961782.00900000008</v>
      </c>
    </row>
    <row r="56" spans="2:42" ht="17.25" customHeight="1" x14ac:dyDescent="0.55000000000000004">
      <c r="B56" s="18" t="s">
        <v>41</v>
      </c>
      <c r="C56" s="86" t="s">
        <v>43</v>
      </c>
      <c r="D56" s="87" t="s">
        <v>43</v>
      </c>
      <c r="E56" s="87" t="s">
        <v>43</v>
      </c>
      <c r="F56" s="88" t="s">
        <v>43</v>
      </c>
      <c r="G56" s="89" t="s">
        <v>43</v>
      </c>
      <c r="H56" s="89" t="s">
        <v>43</v>
      </c>
      <c r="I56" s="88" t="s">
        <v>43</v>
      </c>
      <c r="J56" s="90" t="s">
        <v>43</v>
      </c>
      <c r="K56" s="90" t="s">
        <v>43</v>
      </c>
      <c r="L56" s="90" t="s">
        <v>43</v>
      </c>
      <c r="M56" s="91" t="s">
        <v>43</v>
      </c>
      <c r="N56" s="92" t="s">
        <v>43</v>
      </c>
      <c r="O56" s="41">
        <f>SUM(C56:N56)</f>
        <v>0</v>
      </c>
      <c r="P56" s="73"/>
      <c r="S56" s="48"/>
      <c r="Y56" s="75"/>
      <c r="Z56" s="75"/>
      <c r="AA56" s="75"/>
      <c r="AB56" s="75"/>
      <c r="AD56" s="75"/>
      <c r="AE56" s="76"/>
      <c r="AF56" s="77"/>
      <c r="AL56" s="18" t="s">
        <v>37</v>
      </c>
      <c r="AM56" s="3">
        <v>987469.69700000004</v>
      </c>
    </row>
    <row r="57" spans="2:42" ht="17.25" customHeight="1" thickBot="1" x14ac:dyDescent="0.6">
      <c r="B57" s="93" t="s">
        <v>42</v>
      </c>
      <c r="C57" s="94" t="s">
        <v>43</v>
      </c>
      <c r="D57" s="87" t="s">
        <v>43</v>
      </c>
      <c r="E57" s="87" t="s">
        <v>43</v>
      </c>
      <c r="F57" s="88" t="s">
        <v>43</v>
      </c>
      <c r="G57" s="45" t="s">
        <v>43</v>
      </c>
      <c r="H57" s="45" t="s">
        <v>43</v>
      </c>
      <c r="I57" s="88" t="s">
        <v>43</v>
      </c>
      <c r="J57" s="90" t="s">
        <v>43</v>
      </c>
      <c r="K57" s="90" t="s">
        <v>43</v>
      </c>
      <c r="L57" s="90" t="s">
        <v>43</v>
      </c>
      <c r="M57" s="94" t="s">
        <v>43</v>
      </c>
      <c r="N57" s="95" t="s">
        <v>43</v>
      </c>
      <c r="O57" s="47">
        <f t="shared" si="5"/>
        <v>0</v>
      </c>
      <c r="P57" s="73"/>
      <c r="R57" s="49">
        <v>97</v>
      </c>
      <c r="S57" s="53"/>
      <c r="T57" s="4" t="s">
        <v>44</v>
      </c>
      <c r="U57" s="4"/>
      <c r="Y57" s="96"/>
      <c r="Z57" s="96"/>
      <c r="AA57" s="96"/>
      <c r="AB57" s="96"/>
      <c r="AD57" s="76"/>
      <c r="AE57" s="76"/>
      <c r="AF57" s="77"/>
      <c r="AL57" s="18" t="s">
        <v>38</v>
      </c>
      <c r="AM57" s="3">
        <v>4464347.8550000004</v>
      </c>
    </row>
    <row r="58" spans="2:42" ht="17.25" customHeight="1" thickBot="1" x14ac:dyDescent="0.6">
      <c r="B58" s="50" t="s">
        <v>2</v>
      </c>
      <c r="C58" s="51">
        <f>IF(SUM(C35:C57)=0,#N/A,SUM(C35:C57))</f>
        <v>2610545.4759999998</v>
      </c>
      <c r="D58" s="51">
        <f t="shared" ref="D58:N58" si="7">IF(SUM(D35:D57)=0,#N/A,SUM(D35:D57))</f>
        <v>2649460.4409999996</v>
      </c>
      <c r="E58" s="51">
        <f t="shared" si="7"/>
        <v>2422159.7510000002</v>
      </c>
      <c r="F58" s="51">
        <f t="shared" si="7"/>
        <v>2387581.4939999999</v>
      </c>
      <c r="G58" s="51">
        <f t="shared" si="7"/>
        <v>2433619.165</v>
      </c>
      <c r="H58" s="51">
        <f t="shared" si="7"/>
        <v>2534135.2939999998</v>
      </c>
      <c r="I58" s="51">
        <f t="shared" si="7"/>
        <v>2612726.4560000002</v>
      </c>
      <c r="J58" s="51">
        <f t="shared" si="7"/>
        <v>2619675.1060000006</v>
      </c>
      <c r="K58" s="51">
        <f t="shared" si="7"/>
        <v>2368782.4339999999</v>
      </c>
      <c r="L58" s="51">
        <f t="shared" si="7"/>
        <v>2370937.8599999994</v>
      </c>
      <c r="M58" s="51">
        <f t="shared" si="7"/>
        <v>2258777.8289999999</v>
      </c>
      <c r="N58" s="51">
        <f t="shared" si="7"/>
        <v>2490888.0779999997</v>
      </c>
      <c r="O58" s="52">
        <f>SUM(O35:O57)</f>
        <v>29759289.383999996</v>
      </c>
      <c r="P58" s="73"/>
      <c r="R58" s="49"/>
      <c r="S58" s="53"/>
      <c r="T58" s="4"/>
      <c r="U58" s="4"/>
      <c r="Y58" s="97"/>
      <c r="Z58" s="97"/>
      <c r="AA58" s="97"/>
      <c r="AB58" s="97"/>
      <c r="AD58" s="76"/>
      <c r="AE58" s="76"/>
      <c r="AF58" s="77"/>
      <c r="AL58" s="18" t="s">
        <v>39</v>
      </c>
      <c r="AM58" s="3">
        <v>153866.02400000003</v>
      </c>
    </row>
    <row r="59" spans="2:42" ht="9.75" customHeight="1" thickBot="1" x14ac:dyDescent="0.55000000000000004">
      <c r="B59" s="2"/>
      <c r="C59" s="2"/>
      <c r="D59" s="2"/>
      <c r="E59" s="2"/>
      <c r="F59" s="98"/>
      <c r="G59" s="98"/>
      <c r="H59" s="98"/>
      <c r="I59" s="99"/>
      <c r="J59" s="99"/>
      <c r="K59" s="2"/>
      <c r="L59" s="2"/>
      <c r="M59" s="2"/>
      <c r="N59" s="100"/>
      <c r="O59" s="2"/>
      <c r="P59" s="73"/>
      <c r="Q59" s="101">
        <v>2918664</v>
      </c>
      <c r="R59" s="49">
        <v>2766486</v>
      </c>
      <c r="S59" s="49">
        <v>2829880</v>
      </c>
      <c r="T59" s="102">
        <v>25374904.887000002</v>
      </c>
      <c r="U59" s="103">
        <f>SUM(P59:T59)</f>
        <v>33889934.887000002</v>
      </c>
      <c r="V59" s="48">
        <f>+U59/1000</f>
        <v>33889.934887000003</v>
      </c>
      <c r="X59" s="48"/>
      <c r="AL59" s="38" t="s">
        <v>40</v>
      </c>
      <c r="AM59" s="3">
        <v>62509.189999999995</v>
      </c>
    </row>
    <row r="60" spans="2:42" ht="15.75" customHeight="1" thickBot="1" x14ac:dyDescent="0.25">
      <c r="B60" s="104" t="s">
        <v>50</v>
      </c>
      <c r="C60" s="105">
        <f>IFERROR(C58*1000/C27,"---")</f>
        <v>721.98301841446391</v>
      </c>
      <c r="D60" s="105">
        <f t="shared" ref="D60:N60" si="8">IFERROR(D58*1000/D27,"---")</f>
        <v>681.33010402814944</v>
      </c>
      <c r="E60" s="105">
        <f>IFERROR(E58*1000/E27,"---")</f>
        <v>678.12243334148968</v>
      </c>
      <c r="F60" s="105">
        <f t="shared" si="8"/>
        <v>641.63963200838043</v>
      </c>
      <c r="G60" s="105">
        <f t="shared" si="8"/>
        <v>641.69699383568616</v>
      </c>
      <c r="H60" s="105">
        <f t="shared" si="8"/>
        <v>673.22873624657029</v>
      </c>
      <c r="I60" s="105">
        <f t="shared" si="8"/>
        <v>683.93975255175769</v>
      </c>
      <c r="J60" s="105">
        <f t="shared" si="8"/>
        <v>699.63806759502188</v>
      </c>
      <c r="K60" s="105">
        <f>IFERROR(K58*1000/K27,"---")</f>
        <v>684.31719122803315</v>
      </c>
      <c r="L60" s="105">
        <f t="shared" si="8"/>
        <v>676.90178699903379</v>
      </c>
      <c r="M60" s="105">
        <f t="shared" si="8"/>
        <v>630.43037845731158</v>
      </c>
      <c r="N60" s="105">
        <f t="shared" si="8"/>
        <v>695.62062648325195</v>
      </c>
      <c r="O60" s="106">
        <f t="shared" ref="O60" si="9">O58*1000/O27</f>
        <v>675.63596455251195</v>
      </c>
      <c r="P60" s="73"/>
      <c r="Q60" s="107">
        <v>2607612.9019999998</v>
      </c>
      <c r="R60" s="107">
        <v>2590274.727</v>
      </c>
      <c r="S60" s="107">
        <v>2685833.4879999999</v>
      </c>
      <c r="T60" s="108">
        <v>26344001.112999998</v>
      </c>
      <c r="U60" s="109">
        <f>SUM(P60:T60)</f>
        <v>34227722.229999997</v>
      </c>
      <c r="V60" s="110">
        <f>+U60/1000</f>
        <v>34227.722229999999</v>
      </c>
      <c r="AL60" s="18" t="s">
        <v>41</v>
      </c>
      <c r="AM60" s="3">
        <v>137038</v>
      </c>
    </row>
    <row r="61" spans="2:42" ht="18" customHeight="1" thickBot="1" x14ac:dyDescent="0.25">
      <c r="B61" s="57" t="s">
        <v>51</v>
      </c>
      <c r="C61" s="57"/>
      <c r="D61" s="57"/>
      <c r="E61" s="57"/>
      <c r="F61" s="57"/>
      <c r="G61" s="57"/>
      <c r="H61" s="57"/>
      <c r="I61" s="57"/>
      <c r="J61" s="57"/>
      <c r="K61" s="48"/>
      <c r="Q61" s="59"/>
      <c r="R61" s="111">
        <v>96</v>
      </c>
      <c r="S61" s="59"/>
      <c r="T61" s="4" t="s">
        <v>52</v>
      </c>
      <c r="U61" s="4"/>
      <c r="AL61" s="93" t="s">
        <v>42</v>
      </c>
      <c r="AM61" s="3">
        <v>155182.5</v>
      </c>
    </row>
    <row r="62" spans="2:42" ht="3" hidden="1" customHeight="1" x14ac:dyDescent="0.2">
      <c r="B62" s="60" t="s">
        <v>53</v>
      </c>
      <c r="C62" s="60"/>
      <c r="D62" s="60"/>
      <c r="E62" s="60"/>
      <c r="F62" s="60"/>
      <c r="G62" s="60"/>
      <c r="H62" s="60"/>
      <c r="I62" s="60"/>
      <c r="J62" s="60"/>
      <c r="L62" s="48"/>
    </row>
    <row r="63" spans="2:42" ht="37.5" customHeight="1" x14ac:dyDescent="0.2">
      <c r="B63" s="112" t="s">
        <v>54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T63" s="114"/>
      <c r="U63" s="3" t="s">
        <v>55</v>
      </c>
    </row>
    <row r="64" spans="2:42" x14ac:dyDescent="0.2">
      <c r="C64" s="48"/>
      <c r="D64" s="48"/>
      <c r="E64" s="48"/>
      <c r="F64" s="48"/>
      <c r="G64" s="48"/>
      <c r="H64" s="48"/>
      <c r="I64" s="48"/>
      <c r="K64" s="48"/>
      <c r="T64" s="114"/>
      <c r="U64" s="3" t="s">
        <v>56</v>
      </c>
    </row>
    <row r="65" spans="2:18" x14ac:dyDescent="0.2">
      <c r="C65" s="115"/>
      <c r="O65" s="48"/>
      <c r="R65" s="3">
        <v>228448</v>
      </c>
    </row>
    <row r="66" spans="2:18" x14ac:dyDescent="0.2">
      <c r="O66" s="116"/>
    </row>
    <row r="67" spans="2:18" x14ac:dyDescent="0.2">
      <c r="C67" s="115"/>
      <c r="L67" s="117"/>
      <c r="M67" s="117"/>
      <c r="N67" s="117"/>
      <c r="O67" s="117"/>
      <c r="P67" s="48"/>
    </row>
    <row r="68" spans="2:18" x14ac:dyDescent="0.2">
      <c r="L68" s="117"/>
      <c r="M68" s="117"/>
      <c r="N68" s="117"/>
      <c r="O68" s="117"/>
    </row>
    <row r="69" spans="2:18" x14ac:dyDescent="0.2">
      <c r="C69" s="115"/>
      <c r="F69" s="117"/>
      <c r="G69" s="117"/>
      <c r="M69" s="48"/>
      <c r="N69" s="69"/>
      <c r="O69" s="48"/>
    </row>
    <row r="70" spans="2:18" x14ac:dyDescent="0.2">
      <c r="C70" s="115"/>
      <c r="M70" s="48"/>
      <c r="N70" s="69"/>
      <c r="O70" s="48"/>
    </row>
    <row r="71" spans="2:18" x14ac:dyDescent="0.2">
      <c r="B71" s="117"/>
      <c r="C71" s="115"/>
      <c r="E71" s="115"/>
      <c r="F71" s="117"/>
      <c r="G71" s="117"/>
      <c r="H71" s="117"/>
    </row>
    <row r="72" spans="2:18" x14ac:dyDescent="0.2">
      <c r="B72" s="117"/>
      <c r="F72" s="117"/>
      <c r="G72" s="117"/>
      <c r="H72" s="117"/>
    </row>
    <row r="73" spans="2:18" x14ac:dyDescent="0.2">
      <c r="C73" s="115"/>
      <c r="E73" s="117"/>
      <c r="F73" s="117"/>
      <c r="G73" s="117"/>
      <c r="H73" s="117"/>
    </row>
    <row r="74" spans="2:18" x14ac:dyDescent="0.2">
      <c r="C74" s="115"/>
      <c r="D74" s="115"/>
      <c r="E74" s="115"/>
      <c r="F74" s="117"/>
      <c r="G74" s="117"/>
      <c r="H74" s="117"/>
    </row>
    <row r="75" spans="2:18" x14ac:dyDescent="0.2">
      <c r="B75" s="117"/>
      <c r="C75" s="115"/>
      <c r="D75" s="117"/>
      <c r="E75" s="117"/>
      <c r="F75" s="117"/>
      <c r="G75" s="117"/>
      <c r="H75" s="117"/>
    </row>
    <row r="76" spans="2:18" x14ac:dyDescent="0.2">
      <c r="B76" s="117"/>
      <c r="C76" s="117"/>
      <c r="D76" s="117"/>
      <c r="E76" s="117"/>
      <c r="F76" s="117"/>
      <c r="G76" s="117"/>
      <c r="H76" s="117"/>
    </row>
    <row r="77" spans="2:18" x14ac:dyDescent="0.2">
      <c r="B77" s="117"/>
      <c r="C77" s="117"/>
      <c r="D77" s="117"/>
      <c r="E77" s="117"/>
      <c r="F77" s="117"/>
      <c r="G77" s="117"/>
      <c r="H77" s="117"/>
    </row>
    <row r="78" spans="2:18" x14ac:dyDescent="0.2">
      <c r="B78" s="117"/>
      <c r="C78" s="117"/>
      <c r="D78" s="117"/>
      <c r="E78" s="117"/>
      <c r="F78" s="117"/>
      <c r="G78" s="117"/>
      <c r="H78" s="117"/>
    </row>
    <row r="79" spans="2:18" x14ac:dyDescent="0.2">
      <c r="B79" s="117"/>
      <c r="C79" s="115"/>
      <c r="D79" s="117"/>
      <c r="E79" s="117"/>
      <c r="F79" s="117"/>
      <c r="G79" s="117"/>
      <c r="H79" s="117"/>
    </row>
    <row r="80" spans="2:18" x14ac:dyDescent="0.2">
      <c r="B80" s="117"/>
      <c r="C80" s="117"/>
      <c r="D80" s="117"/>
      <c r="E80" s="117"/>
      <c r="F80" s="117"/>
      <c r="G80" s="117"/>
      <c r="H80" s="117"/>
    </row>
    <row r="81" spans="2:26" x14ac:dyDescent="0.2">
      <c r="B81" s="117"/>
      <c r="C81" s="117"/>
      <c r="D81" s="117"/>
      <c r="E81" s="117"/>
      <c r="F81" s="117"/>
      <c r="G81" s="117"/>
      <c r="H81" s="117"/>
    </row>
    <row r="82" spans="2:26" x14ac:dyDescent="0.2">
      <c r="B82" s="117"/>
      <c r="C82" s="117"/>
      <c r="D82" s="117"/>
      <c r="E82" s="117"/>
      <c r="F82" s="117"/>
      <c r="G82" s="117"/>
      <c r="H82" s="117"/>
    </row>
    <row r="83" spans="2:26" x14ac:dyDescent="0.2">
      <c r="B83" s="117"/>
      <c r="C83" s="117"/>
      <c r="D83" s="117"/>
      <c r="E83" s="117"/>
      <c r="F83" s="117"/>
      <c r="G83" s="117"/>
      <c r="H83" s="117"/>
    </row>
    <row r="84" spans="2:26" x14ac:dyDescent="0.2"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</row>
    <row r="85" spans="2:26" x14ac:dyDescent="0.2">
      <c r="B85" s="117"/>
      <c r="C85" s="117"/>
      <c r="D85" s="117" t="s">
        <v>57</v>
      </c>
      <c r="E85" s="117">
        <v>0.49853009259259262</v>
      </c>
      <c r="F85" s="117" t="s">
        <v>58</v>
      </c>
      <c r="G85" s="117" t="s">
        <v>59</v>
      </c>
      <c r="H85" s="117" t="s">
        <v>60</v>
      </c>
      <c r="I85" s="117"/>
      <c r="J85" s="117"/>
      <c r="K85" s="117"/>
      <c r="L85" s="117"/>
      <c r="M85" s="117"/>
      <c r="N85" s="117"/>
    </row>
    <row r="86" spans="2:26" x14ac:dyDescent="0.2">
      <c r="B86" s="117"/>
      <c r="C86" s="117"/>
      <c r="D86" s="117" t="s">
        <v>61</v>
      </c>
      <c r="E86" s="117"/>
      <c r="F86" s="117"/>
      <c r="G86" s="117"/>
      <c r="H86" s="117"/>
    </row>
    <row r="87" spans="2:26" x14ac:dyDescent="0.2">
      <c r="B87" s="117"/>
      <c r="C87" s="117"/>
      <c r="D87" s="117" t="s">
        <v>62</v>
      </c>
      <c r="E87" s="117"/>
      <c r="F87" s="117"/>
      <c r="G87" s="117"/>
      <c r="H87" s="117"/>
    </row>
    <row r="88" spans="2:26" x14ac:dyDescent="0.2">
      <c r="B88" s="117"/>
      <c r="C88" s="117"/>
      <c r="D88" s="117" t="s">
        <v>63</v>
      </c>
      <c r="E88" s="117" t="s">
        <v>64</v>
      </c>
      <c r="F88" s="117" t="s">
        <v>65</v>
      </c>
      <c r="G88" s="117" t="s">
        <v>66</v>
      </c>
      <c r="H88" s="117" t="s">
        <v>67</v>
      </c>
    </row>
    <row r="89" spans="2:26" x14ac:dyDescent="0.2">
      <c r="B89" s="117"/>
      <c r="C89" s="117"/>
      <c r="D89" s="117"/>
      <c r="E89" s="117"/>
      <c r="F89" s="117"/>
      <c r="G89" s="117"/>
      <c r="H89" s="117"/>
    </row>
    <row r="90" spans="2:26" x14ac:dyDescent="0.2">
      <c r="B90" s="117"/>
      <c r="C90" s="117"/>
      <c r="D90" s="117" t="s">
        <v>68</v>
      </c>
      <c r="E90" s="117" t="s">
        <v>69</v>
      </c>
      <c r="F90" s="117" t="s">
        <v>70</v>
      </c>
      <c r="G90" s="117" t="s">
        <v>71</v>
      </c>
      <c r="H90" s="117" t="s">
        <v>72</v>
      </c>
      <c r="I90" s="3" t="s">
        <v>73</v>
      </c>
      <c r="J90" s="3" t="s">
        <v>74</v>
      </c>
      <c r="K90" s="3" t="s">
        <v>75</v>
      </c>
      <c r="L90" s="48" t="s">
        <v>76</v>
      </c>
    </row>
    <row r="91" spans="2:26" x14ac:dyDescent="0.2">
      <c r="B91" s="117"/>
      <c r="C91" s="117"/>
      <c r="D91" s="117">
        <v>218056774</v>
      </c>
      <c r="E91" s="117">
        <v>139417093</v>
      </c>
      <c r="F91" s="117">
        <v>73866789</v>
      </c>
      <c r="G91" s="117">
        <v>87711989</v>
      </c>
      <c r="H91" s="117">
        <v>548989</v>
      </c>
      <c r="I91" s="117">
        <v>327306</v>
      </c>
      <c r="J91" s="117">
        <v>6804</v>
      </c>
      <c r="K91" s="3" t="s">
        <v>4</v>
      </c>
      <c r="L91" s="3">
        <v>1</v>
      </c>
      <c r="M91" s="3">
        <f t="shared" ref="M91:M111" si="10">+G91/1000</f>
        <v>87711.989000000001</v>
      </c>
      <c r="Y91" s="3" t="s">
        <v>29</v>
      </c>
      <c r="Z91" s="3">
        <v>11</v>
      </c>
    </row>
    <row r="92" spans="2:26" x14ac:dyDescent="0.2">
      <c r="B92" s="117"/>
      <c r="C92" s="117"/>
      <c r="D92" s="117">
        <v>4269901</v>
      </c>
      <c r="E92" s="117">
        <v>115129915</v>
      </c>
      <c r="F92" s="117">
        <v>60778998</v>
      </c>
      <c r="G92" s="117">
        <v>60914655</v>
      </c>
      <c r="H92" s="117">
        <v>403520</v>
      </c>
      <c r="I92" s="117">
        <v>12309</v>
      </c>
      <c r="J92" s="117">
        <v>185</v>
      </c>
      <c r="K92" s="3" t="s">
        <v>17</v>
      </c>
      <c r="L92" s="3">
        <v>2</v>
      </c>
      <c r="M92" s="3">
        <f t="shared" si="10"/>
        <v>60914.654999999999</v>
      </c>
      <c r="Y92" s="3" t="s">
        <v>18</v>
      </c>
      <c r="Z92" s="3">
        <v>3</v>
      </c>
    </row>
    <row r="93" spans="2:26" x14ac:dyDescent="0.2">
      <c r="B93" s="117"/>
      <c r="C93" s="117"/>
      <c r="D93" s="117">
        <v>110026869</v>
      </c>
      <c r="E93" s="117">
        <v>150877236</v>
      </c>
      <c r="F93" s="117">
        <v>79561891</v>
      </c>
      <c r="G93" s="117">
        <v>87828465</v>
      </c>
      <c r="H93" s="117">
        <v>565217</v>
      </c>
      <c r="I93" s="117">
        <v>141570</v>
      </c>
      <c r="J93" s="117">
        <v>2715</v>
      </c>
      <c r="K93" s="3" t="s">
        <v>18</v>
      </c>
      <c r="L93" s="3">
        <v>3</v>
      </c>
      <c r="M93" s="3">
        <f t="shared" si="10"/>
        <v>87828.464999999997</v>
      </c>
      <c r="Y93" s="3" t="s">
        <v>30</v>
      </c>
      <c r="Z93" s="3">
        <v>12</v>
      </c>
    </row>
    <row r="94" spans="2:26" x14ac:dyDescent="0.2">
      <c r="B94" s="117"/>
      <c r="C94" s="117"/>
      <c r="D94" s="117">
        <v>51278469</v>
      </c>
      <c r="E94" s="117">
        <v>146691076</v>
      </c>
      <c r="F94" s="117">
        <v>75497881</v>
      </c>
      <c r="G94" s="117">
        <v>81763329</v>
      </c>
      <c r="H94" s="117">
        <v>632109</v>
      </c>
      <c r="I94" s="117">
        <v>96644</v>
      </c>
      <c r="J94" s="117">
        <v>2060</v>
      </c>
      <c r="K94" s="3" t="s">
        <v>21</v>
      </c>
      <c r="L94" s="3">
        <v>4</v>
      </c>
      <c r="M94" s="3">
        <f t="shared" si="10"/>
        <v>81763.328999999998</v>
      </c>
      <c r="Y94" s="3" t="s">
        <v>21</v>
      </c>
      <c r="Z94" s="3">
        <v>4</v>
      </c>
    </row>
    <row r="95" spans="2:26" x14ac:dyDescent="0.2">
      <c r="B95" s="117"/>
      <c r="C95" s="117"/>
      <c r="D95" s="117">
        <v>18922099</v>
      </c>
      <c r="E95" s="117">
        <v>57772155</v>
      </c>
      <c r="F95" s="117">
        <v>29411141</v>
      </c>
      <c r="G95" s="117">
        <v>31977525</v>
      </c>
      <c r="H95" s="117">
        <v>120861</v>
      </c>
      <c r="I95" s="117">
        <v>22408</v>
      </c>
      <c r="J95" s="117">
        <v>399</v>
      </c>
      <c r="K95" s="3" t="s">
        <v>20</v>
      </c>
      <c r="L95" s="3">
        <v>5</v>
      </c>
      <c r="M95" s="3">
        <f t="shared" si="10"/>
        <v>31977.525000000001</v>
      </c>
      <c r="Y95" s="3" t="s">
        <v>4</v>
      </c>
      <c r="Z95" s="3">
        <v>1</v>
      </c>
    </row>
    <row r="96" spans="2:26" x14ac:dyDescent="0.2">
      <c r="B96" s="117"/>
      <c r="C96" s="117"/>
      <c r="D96" s="117">
        <v>22345255</v>
      </c>
      <c r="E96" s="117">
        <v>46794969</v>
      </c>
      <c r="F96" s="117">
        <v>23362944</v>
      </c>
      <c r="G96" s="117">
        <v>36433956</v>
      </c>
      <c r="H96" s="117">
        <v>344938</v>
      </c>
      <c r="I96" s="117">
        <v>133795</v>
      </c>
      <c r="J96" s="117">
        <v>2354</v>
      </c>
      <c r="K96" s="3" t="s">
        <v>22</v>
      </c>
      <c r="L96" s="117">
        <v>6</v>
      </c>
      <c r="M96" s="3">
        <f t="shared" si="10"/>
        <v>36433.955999999998</v>
      </c>
      <c r="Y96" s="3" t="s">
        <v>33</v>
      </c>
      <c r="Z96" s="3">
        <v>15</v>
      </c>
    </row>
    <row r="97" spans="2:26" x14ac:dyDescent="0.2">
      <c r="B97" s="117"/>
      <c r="C97" s="117"/>
      <c r="D97" s="117">
        <v>19981738</v>
      </c>
      <c r="E97" s="117">
        <v>186545537</v>
      </c>
      <c r="F97" s="117">
        <v>94871214</v>
      </c>
      <c r="G97" s="117">
        <v>94379133</v>
      </c>
      <c r="H97" s="117">
        <v>201776</v>
      </c>
      <c r="I97" s="117">
        <v>31644</v>
      </c>
      <c r="J97" s="117">
        <v>508</v>
      </c>
      <c r="K97" s="3" t="s">
        <v>25</v>
      </c>
      <c r="L97" s="3">
        <v>7</v>
      </c>
      <c r="M97" s="3">
        <f t="shared" si="10"/>
        <v>94379.133000000002</v>
      </c>
      <c r="Y97" s="3" t="s">
        <v>26</v>
      </c>
      <c r="Z97" s="3">
        <v>9</v>
      </c>
    </row>
    <row r="98" spans="2:26" x14ac:dyDescent="0.2">
      <c r="B98" s="117"/>
      <c r="C98" s="117"/>
      <c r="D98" s="117">
        <v>15818344</v>
      </c>
      <c r="E98" s="117">
        <v>6246421</v>
      </c>
      <c r="F98" s="117">
        <v>3345352</v>
      </c>
      <c r="G98" s="117">
        <v>10633820</v>
      </c>
      <c r="H98" s="117">
        <v>81943</v>
      </c>
      <c r="I98" s="117">
        <v>67635</v>
      </c>
      <c r="J98" s="117">
        <v>1110</v>
      </c>
      <c r="K98" s="3" t="s">
        <v>27</v>
      </c>
      <c r="L98" s="3">
        <v>8</v>
      </c>
      <c r="M98" s="3">
        <f t="shared" si="10"/>
        <v>10633.82</v>
      </c>
      <c r="Y98" s="3" t="s">
        <v>37</v>
      </c>
      <c r="Z98" s="3">
        <v>18</v>
      </c>
    </row>
    <row r="99" spans="2:26" x14ac:dyDescent="0.2">
      <c r="B99" s="117"/>
      <c r="C99" s="117"/>
      <c r="D99" s="117">
        <v>56812341</v>
      </c>
      <c r="E99" s="117">
        <v>126591754</v>
      </c>
      <c r="F99" s="117">
        <v>66527158</v>
      </c>
      <c r="G99" s="117">
        <v>66980542</v>
      </c>
      <c r="H99" s="117">
        <v>440995</v>
      </c>
      <c r="I99" s="117">
        <v>181317</v>
      </c>
      <c r="J99" s="117">
        <v>3350</v>
      </c>
      <c r="K99" s="3" t="s">
        <v>26</v>
      </c>
      <c r="L99" s="3">
        <v>9</v>
      </c>
      <c r="M99" s="3">
        <f t="shared" si="10"/>
        <v>66980.542000000001</v>
      </c>
      <c r="Y99" s="3" t="s">
        <v>38</v>
      </c>
      <c r="Z99" s="3">
        <v>19</v>
      </c>
    </row>
    <row r="100" spans="2:26" x14ac:dyDescent="0.2">
      <c r="B100" s="117"/>
      <c r="C100" s="117"/>
      <c r="D100" s="117">
        <v>25596649</v>
      </c>
      <c r="E100" s="117">
        <v>61045488</v>
      </c>
      <c r="F100" s="117">
        <v>31854596</v>
      </c>
      <c r="G100" s="117">
        <v>37502850</v>
      </c>
      <c r="H100" s="117">
        <v>158757</v>
      </c>
      <c r="I100" s="117">
        <v>52515</v>
      </c>
      <c r="J100" s="117">
        <v>945</v>
      </c>
      <c r="K100" s="3" t="s">
        <v>28</v>
      </c>
      <c r="L100" s="3">
        <v>10</v>
      </c>
      <c r="M100" s="3">
        <f t="shared" si="10"/>
        <v>37502.85</v>
      </c>
      <c r="Y100" s="3" t="s">
        <v>20</v>
      </c>
      <c r="Z100" s="3">
        <v>5</v>
      </c>
    </row>
    <row r="101" spans="2:26" x14ac:dyDescent="0.2">
      <c r="B101" s="117"/>
      <c r="C101" s="117"/>
      <c r="D101" s="117">
        <v>75403121</v>
      </c>
      <c r="E101" s="117">
        <v>83834556</v>
      </c>
      <c r="F101" s="117">
        <v>44667144</v>
      </c>
      <c r="G101" s="117">
        <v>53985775</v>
      </c>
      <c r="H101" s="117">
        <v>143886</v>
      </c>
      <c r="I101" s="117">
        <v>72377</v>
      </c>
      <c r="J101" s="117">
        <v>1704</v>
      </c>
      <c r="K101" s="3" t="s">
        <v>29</v>
      </c>
      <c r="L101" s="3">
        <v>11</v>
      </c>
      <c r="M101" s="3">
        <f t="shared" si="10"/>
        <v>53985.775000000001</v>
      </c>
      <c r="Y101" s="3" t="s">
        <v>22</v>
      </c>
      <c r="Z101" s="3">
        <v>6</v>
      </c>
    </row>
    <row r="102" spans="2:26" x14ac:dyDescent="0.2">
      <c r="B102" s="117"/>
      <c r="C102" s="117"/>
      <c r="D102" s="117">
        <v>171047649</v>
      </c>
      <c r="E102" s="117">
        <v>525839905</v>
      </c>
      <c r="F102" s="117">
        <v>302006831</v>
      </c>
      <c r="G102" s="117">
        <v>303825667</v>
      </c>
      <c r="H102" s="117">
        <v>1219716</v>
      </c>
      <c r="I102" s="117">
        <v>188521</v>
      </c>
      <c r="J102" s="117">
        <v>3205</v>
      </c>
      <c r="K102" s="3" t="s">
        <v>30</v>
      </c>
      <c r="L102" s="3">
        <v>12</v>
      </c>
      <c r="M102" s="3">
        <f t="shared" si="10"/>
        <v>303825.66700000002</v>
      </c>
      <c r="Y102" s="3" t="s">
        <v>25</v>
      </c>
      <c r="Z102" s="3">
        <v>7</v>
      </c>
    </row>
    <row r="103" spans="2:26" x14ac:dyDescent="0.2">
      <c r="B103" s="117"/>
      <c r="C103" s="117"/>
      <c r="D103" s="117">
        <v>416870798</v>
      </c>
      <c r="E103" s="117">
        <v>719424653</v>
      </c>
      <c r="F103" s="117">
        <v>413626646</v>
      </c>
      <c r="G103" s="117">
        <v>404727897</v>
      </c>
      <c r="H103" s="117">
        <v>1839328</v>
      </c>
      <c r="I103" s="117">
        <v>936175</v>
      </c>
      <c r="J103" s="117">
        <v>12881</v>
      </c>
      <c r="K103" s="3" t="s">
        <v>31</v>
      </c>
      <c r="L103" s="117">
        <v>13</v>
      </c>
      <c r="M103" s="3">
        <f t="shared" si="10"/>
        <v>404727.897</v>
      </c>
      <c r="Y103" s="3" t="s">
        <v>27</v>
      </c>
      <c r="Z103" s="3">
        <v>8</v>
      </c>
    </row>
    <row r="104" spans="2:26" x14ac:dyDescent="0.2">
      <c r="B104" s="117"/>
      <c r="C104" s="117"/>
      <c r="D104" s="117">
        <v>31468600</v>
      </c>
      <c r="E104" s="117">
        <v>129809521</v>
      </c>
      <c r="F104" s="117">
        <v>68151793</v>
      </c>
      <c r="G104" s="117">
        <v>67094410</v>
      </c>
      <c r="H104" s="117">
        <v>243360</v>
      </c>
      <c r="I104" s="117">
        <v>87080</v>
      </c>
      <c r="J104" s="117">
        <v>1342</v>
      </c>
      <c r="K104" s="3" t="s">
        <v>34</v>
      </c>
      <c r="L104" s="3">
        <v>14</v>
      </c>
      <c r="M104" s="3">
        <f t="shared" si="10"/>
        <v>67094.41</v>
      </c>
      <c r="Y104" s="3" t="s">
        <v>28</v>
      </c>
      <c r="Z104" s="3">
        <v>10</v>
      </c>
    </row>
    <row r="105" spans="2:26" x14ac:dyDescent="0.2">
      <c r="B105" s="117"/>
      <c r="C105" s="117"/>
      <c r="D105" s="117">
        <v>2450841</v>
      </c>
      <c r="E105" s="117">
        <v>32422998</v>
      </c>
      <c r="F105" s="117">
        <v>16242244</v>
      </c>
      <c r="G105" s="117">
        <v>16504832</v>
      </c>
      <c r="H105" s="117">
        <v>75211</v>
      </c>
      <c r="I105" s="117">
        <v>6834</v>
      </c>
      <c r="J105" s="117">
        <v>134</v>
      </c>
      <c r="K105" s="3" t="s">
        <v>33</v>
      </c>
      <c r="L105" s="117">
        <v>15</v>
      </c>
      <c r="M105" s="3">
        <f t="shared" si="10"/>
        <v>16504.831999999999</v>
      </c>
      <c r="Y105" s="3" t="s">
        <v>40</v>
      </c>
      <c r="Z105" s="3">
        <v>21</v>
      </c>
    </row>
    <row r="106" spans="2:26" x14ac:dyDescent="0.2">
      <c r="B106" s="117"/>
      <c r="C106" s="117"/>
      <c r="D106" s="117">
        <v>378469029</v>
      </c>
      <c r="E106" s="117">
        <v>688285122</v>
      </c>
      <c r="F106" s="117">
        <v>394888993</v>
      </c>
      <c r="G106" s="117">
        <v>407052728</v>
      </c>
      <c r="H106" s="117">
        <v>795057</v>
      </c>
      <c r="I106" s="117">
        <v>449392</v>
      </c>
      <c r="J106" s="117">
        <v>7937</v>
      </c>
      <c r="K106" s="3" t="s">
        <v>35</v>
      </c>
      <c r="L106" s="3">
        <v>16</v>
      </c>
      <c r="M106" s="3">
        <f t="shared" si="10"/>
        <v>407052.728</v>
      </c>
      <c r="Y106" s="3" t="s">
        <v>39</v>
      </c>
      <c r="Z106" s="3">
        <v>20</v>
      </c>
    </row>
    <row r="107" spans="2:26" x14ac:dyDescent="0.2">
      <c r="D107" s="117">
        <v>8242379</v>
      </c>
      <c r="E107" s="117">
        <v>164813467</v>
      </c>
      <c r="F107" s="117">
        <v>85898167</v>
      </c>
      <c r="G107" s="117">
        <v>91070175</v>
      </c>
      <c r="H107" s="117">
        <v>727600</v>
      </c>
      <c r="I107" s="117">
        <v>25218</v>
      </c>
      <c r="J107" s="3">
        <v>420</v>
      </c>
      <c r="K107" s="3" t="s">
        <v>36</v>
      </c>
      <c r="L107" s="3">
        <v>17</v>
      </c>
      <c r="M107" s="3">
        <f t="shared" si="10"/>
        <v>91070.175000000003</v>
      </c>
      <c r="Y107" s="3" t="s">
        <v>36</v>
      </c>
      <c r="Z107" s="3">
        <v>17</v>
      </c>
    </row>
    <row r="108" spans="2:26" x14ac:dyDescent="0.2">
      <c r="D108" s="117">
        <v>1197677</v>
      </c>
      <c r="E108" s="117">
        <v>125752444</v>
      </c>
      <c r="F108" s="117">
        <v>66982530</v>
      </c>
      <c r="G108" s="117">
        <v>66170346</v>
      </c>
      <c r="H108" s="117">
        <v>400076</v>
      </c>
      <c r="I108" s="117">
        <v>5145</v>
      </c>
      <c r="J108" s="117">
        <v>56</v>
      </c>
      <c r="K108" s="3" t="s">
        <v>37</v>
      </c>
      <c r="L108" s="3">
        <v>18</v>
      </c>
      <c r="M108" s="3">
        <f t="shared" si="10"/>
        <v>66170.346000000005</v>
      </c>
      <c r="Y108" s="3" t="s">
        <v>17</v>
      </c>
      <c r="Z108" s="3">
        <v>2</v>
      </c>
    </row>
    <row r="109" spans="2:26" x14ac:dyDescent="0.2">
      <c r="D109" s="117">
        <v>846873790</v>
      </c>
      <c r="E109" s="117">
        <v>908334273</v>
      </c>
      <c r="F109" s="117">
        <v>546806901</v>
      </c>
      <c r="G109" s="117">
        <v>471788286</v>
      </c>
      <c r="H109" s="117">
        <v>860267</v>
      </c>
      <c r="I109" s="117">
        <v>689418</v>
      </c>
      <c r="J109" s="117">
        <v>9147</v>
      </c>
      <c r="K109" s="3" t="s">
        <v>38</v>
      </c>
      <c r="L109" s="3">
        <v>19</v>
      </c>
      <c r="M109" s="3">
        <f t="shared" si="10"/>
        <v>471788.28600000002</v>
      </c>
      <c r="Y109" s="3" t="s">
        <v>35</v>
      </c>
      <c r="Z109" s="3">
        <v>16</v>
      </c>
    </row>
    <row r="110" spans="2:26" x14ac:dyDescent="0.2">
      <c r="C110" s="115"/>
      <c r="D110" s="117">
        <v>14131031</v>
      </c>
      <c r="E110" s="117">
        <v>18343591</v>
      </c>
      <c r="F110" s="117">
        <v>10108539</v>
      </c>
      <c r="G110" s="117">
        <v>10971295</v>
      </c>
      <c r="H110" s="117">
        <v>52692</v>
      </c>
      <c r="I110" s="117">
        <v>50868</v>
      </c>
      <c r="J110" s="117">
        <v>787</v>
      </c>
      <c r="K110" s="3" t="s">
        <v>39</v>
      </c>
      <c r="L110" s="3">
        <v>20</v>
      </c>
      <c r="M110" s="3">
        <f t="shared" si="10"/>
        <v>10971.295</v>
      </c>
      <c r="Y110" s="3" t="s">
        <v>34</v>
      </c>
      <c r="Z110" s="3">
        <v>14</v>
      </c>
    </row>
    <row r="111" spans="2:26" x14ac:dyDescent="0.2">
      <c r="D111" s="117">
        <v>1624637</v>
      </c>
      <c r="E111" s="117">
        <v>2481785</v>
      </c>
      <c r="F111" s="117">
        <v>1601219</v>
      </c>
      <c r="G111" s="117">
        <v>1570403</v>
      </c>
      <c r="H111" s="117">
        <v>4223</v>
      </c>
      <c r="I111" s="117">
        <v>2643</v>
      </c>
      <c r="J111" s="117">
        <v>42</v>
      </c>
      <c r="K111" s="3" t="s">
        <v>40</v>
      </c>
      <c r="L111" s="3">
        <v>21</v>
      </c>
      <c r="M111" s="3">
        <f t="shared" si="10"/>
        <v>1570.403</v>
      </c>
      <c r="Y111" s="3" t="s">
        <v>31</v>
      </c>
      <c r="Z111" s="3">
        <v>13</v>
      </c>
    </row>
    <row r="112" spans="2:26" x14ac:dyDescent="0.2">
      <c r="D112" s="117">
        <v>2490887991</v>
      </c>
      <c r="E112" s="117">
        <v>4436453959</v>
      </c>
      <c r="F112" s="117">
        <v>2490058971</v>
      </c>
      <c r="G112" s="117">
        <v>2490888078</v>
      </c>
      <c r="H112" s="117">
        <v>9860521</v>
      </c>
      <c r="I112" s="117">
        <v>3580814</v>
      </c>
      <c r="J112" s="117">
        <v>58085</v>
      </c>
      <c r="K112" s="3" t="s">
        <v>77</v>
      </c>
    </row>
    <row r="114" spans="2:25" x14ac:dyDescent="0.2">
      <c r="D114" s="3" t="s">
        <v>78</v>
      </c>
    </row>
    <row r="116" spans="2:25" x14ac:dyDescent="0.2">
      <c r="B116" s="117"/>
      <c r="C116" s="117"/>
      <c r="D116" s="117"/>
      <c r="E116" s="117"/>
      <c r="F116" s="117"/>
      <c r="G116" s="117"/>
      <c r="H116" s="117"/>
      <c r="Y116" s="117">
        <v>13944331</v>
      </c>
    </row>
    <row r="117" spans="2:25" x14ac:dyDescent="0.2">
      <c r="B117" s="117"/>
      <c r="C117" s="117"/>
      <c r="D117" s="117"/>
      <c r="E117" s="117"/>
      <c r="F117" s="117"/>
      <c r="G117" s="117"/>
      <c r="H117" s="117"/>
      <c r="Y117" s="3">
        <v>3514767</v>
      </c>
    </row>
    <row r="118" spans="2:25" x14ac:dyDescent="0.2">
      <c r="B118" s="117"/>
      <c r="C118" s="117"/>
      <c r="D118" s="117"/>
      <c r="E118" s="117"/>
      <c r="F118" s="117"/>
      <c r="G118" s="117"/>
      <c r="H118" s="117"/>
      <c r="Y118" s="3">
        <f>+Y116/Y117</f>
        <v>3.9673557308350738</v>
      </c>
    </row>
    <row r="119" spans="2:25" x14ac:dyDescent="0.2">
      <c r="B119" s="117"/>
      <c r="C119" s="117"/>
      <c r="D119" s="117"/>
      <c r="E119" s="117"/>
      <c r="F119" s="117"/>
      <c r="G119" s="117"/>
      <c r="H119" s="117"/>
    </row>
    <row r="120" spans="2:25" x14ac:dyDescent="0.2">
      <c r="B120" s="117"/>
      <c r="C120" s="117"/>
      <c r="D120" s="117"/>
      <c r="E120" s="117"/>
      <c r="F120" s="117"/>
      <c r="G120" s="117"/>
      <c r="H120" s="117"/>
    </row>
    <row r="121" spans="2:25" x14ac:dyDescent="0.2">
      <c r="B121" s="117"/>
      <c r="C121" s="117"/>
      <c r="D121" s="117"/>
      <c r="E121" s="117"/>
      <c r="F121" s="117"/>
      <c r="G121" s="117"/>
    </row>
    <row r="122" spans="2:25" x14ac:dyDescent="0.2">
      <c r="B122" s="117"/>
      <c r="C122" s="117"/>
      <c r="D122" s="117"/>
      <c r="E122" s="117"/>
      <c r="F122" s="117"/>
      <c r="G122" s="117"/>
      <c r="H122" s="117"/>
    </row>
    <row r="123" spans="2:25" x14ac:dyDescent="0.2">
      <c r="B123" s="117"/>
      <c r="C123" s="117"/>
      <c r="D123" s="117"/>
      <c r="E123" s="117"/>
      <c r="F123" s="117"/>
      <c r="G123" s="117"/>
    </row>
    <row r="124" spans="2:25" x14ac:dyDescent="0.2">
      <c r="B124" s="117"/>
      <c r="C124" s="117"/>
      <c r="D124" s="117"/>
      <c r="E124" s="117"/>
      <c r="F124" s="117"/>
      <c r="G124" s="117"/>
      <c r="H124" s="117"/>
    </row>
    <row r="125" spans="2:25" x14ac:dyDescent="0.2">
      <c r="B125" s="117"/>
      <c r="C125" s="117"/>
      <c r="D125" s="117"/>
      <c r="E125" s="117"/>
      <c r="F125" s="117"/>
      <c r="G125" s="117"/>
    </row>
    <row r="126" spans="2:25" x14ac:dyDescent="0.2">
      <c r="B126" s="117"/>
      <c r="C126" s="117"/>
      <c r="D126" s="117"/>
      <c r="E126" s="117"/>
      <c r="F126" s="117"/>
      <c r="G126" s="117"/>
      <c r="H126" s="117"/>
    </row>
    <row r="127" spans="2:25" x14ac:dyDescent="0.2">
      <c r="B127" s="117"/>
      <c r="C127" s="117"/>
      <c r="D127" s="117"/>
      <c r="E127" s="117"/>
      <c r="F127" s="117"/>
      <c r="G127" s="117"/>
    </row>
    <row r="128" spans="2:25" x14ac:dyDescent="0.2">
      <c r="B128" s="117"/>
      <c r="C128" s="117"/>
      <c r="D128" s="117"/>
      <c r="E128" s="117"/>
      <c r="F128" s="117"/>
      <c r="G128" s="117"/>
    </row>
    <row r="129" spans="2:8" x14ac:dyDescent="0.2">
      <c r="B129" s="117"/>
      <c r="C129" s="117"/>
      <c r="D129" s="117"/>
      <c r="E129" s="117"/>
      <c r="F129" s="117"/>
      <c r="G129" s="117"/>
    </row>
    <row r="130" spans="2:8" x14ac:dyDescent="0.2">
      <c r="B130" s="117"/>
      <c r="C130" s="117"/>
      <c r="D130" s="117"/>
      <c r="E130" s="117"/>
      <c r="F130" s="117"/>
      <c r="G130" s="117"/>
    </row>
    <row r="131" spans="2:8" x14ac:dyDescent="0.2">
      <c r="B131" s="117"/>
      <c r="C131" s="117"/>
      <c r="D131" s="117"/>
      <c r="E131" s="117"/>
      <c r="F131" s="117"/>
      <c r="G131" s="117"/>
    </row>
    <row r="132" spans="2:8" x14ac:dyDescent="0.2">
      <c r="B132" s="117"/>
      <c r="C132" s="117"/>
      <c r="D132" s="117"/>
      <c r="E132" s="117"/>
      <c r="F132" s="117"/>
      <c r="G132" s="117"/>
    </row>
    <row r="133" spans="2:8" x14ac:dyDescent="0.2">
      <c r="B133" s="117"/>
      <c r="C133" s="117"/>
      <c r="D133" s="117"/>
      <c r="E133" s="117"/>
      <c r="F133" s="117"/>
      <c r="G133" s="117"/>
    </row>
    <row r="134" spans="2:8" x14ac:dyDescent="0.2">
      <c r="B134" s="117"/>
      <c r="C134" s="117"/>
      <c r="D134" s="117"/>
      <c r="E134" s="117"/>
      <c r="F134" s="117"/>
      <c r="G134" s="117"/>
      <c r="H134" s="117"/>
    </row>
    <row r="135" spans="2:8" x14ac:dyDescent="0.2">
      <c r="B135" s="117"/>
      <c r="C135" s="117"/>
      <c r="D135" s="117"/>
      <c r="E135" s="117"/>
      <c r="F135" s="117"/>
      <c r="G135" s="117"/>
      <c r="H135" s="117"/>
    </row>
    <row r="136" spans="2:8" x14ac:dyDescent="0.2">
      <c r="B136" s="117"/>
      <c r="C136" s="117"/>
      <c r="D136" s="117"/>
      <c r="E136" s="117"/>
      <c r="F136" s="117"/>
      <c r="G136" s="117"/>
      <c r="H136" s="117"/>
    </row>
    <row r="137" spans="2:8" x14ac:dyDescent="0.2">
      <c r="B137" s="117"/>
      <c r="C137" s="117"/>
      <c r="D137" s="117"/>
      <c r="E137" s="117"/>
      <c r="F137" s="117"/>
      <c r="G137" s="117"/>
      <c r="H137" s="117"/>
    </row>
    <row r="141" spans="2:8" x14ac:dyDescent="0.2">
      <c r="C141" s="115"/>
    </row>
    <row r="145" spans="2:8" x14ac:dyDescent="0.2">
      <c r="D145" s="3" t="s">
        <v>79</v>
      </c>
      <c r="E145" s="3" t="s">
        <v>74</v>
      </c>
      <c r="F145" s="3" t="s">
        <v>80</v>
      </c>
    </row>
    <row r="146" spans="2:8" x14ac:dyDescent="0.2">
      <c r="C146" s="117">
        <v>137838775</v>
      </c>
      <c r="D146" s="117">
        <v>140735</v>
      </c>
      <c r="E146" s="117">
        <v>2684</v>
      </c>
      <c r="F146" s="3" t="s">
        <v>81</v>
      </c>
    </row>
    <row r="147" spans="2:8" x14ac:dyDescent="0.2">
      <c r="B147" s="117"/>
      <c r="C147" s="117">
        <v>2362977388</v>
      </c>
      <c r="D147" s="117">
        <v>3278371</v>
      </c>
      <c r="E147" s="117">
        <v>52306</v>
      </c>
      <c r="F147" s="117" t="s">
        <v>82</v>
      </c>
      <c r="G147" s="117"/>
      <c r="H147" s="117"/>
    </row>
    <row r="148" spans="2:8" x14ac:dyDescent="0.2">
      <c r="B148" s="117"/>
      <c r="C148" s="117">
        <v>109284425</v>
      </c>
      <c r="D148" s="117">
        <v>291519</v>
      </c>
      <c r="E148" s="117">
        <v>4878</v>
      </c>
      <c r="F148" s="117" t="s">
        <v>83</v>
      </c>
      <c r="G148" s="117"/>
      <c r="H148" s="117"/>
    </row>
    <row r="149" spans="2:8" x14ac:dyDescent="0.2">
      <c r="B149" s="117"/>
      <c r="C149" s="117">
        <v>9574418</v>
      </c>
      <c r="D149" s="117">
        <v>33704</v>
      </c>
      <c r="E149" s="117">
        <v>661</v>
      </c>
      <c r="F149" s="117" t="s">
        <v>84</v>
      </c>
      <c r="G149" s="117"/>
      <c r="H149" s="117"/>
    </row>
    <row r="150" spans="2:8" x14ac:dyDescent="0.2">
      <c r="B150" s="117"/>
      <c r="C150" s="117">
        <f t="shared" ref="C150:D150" si="11">SUM(C146:C149)</f>
        <v>2619675006</v>
      </c>
      <c r="D150" s="117">
        <f t="shared" si="11"/>
        <v>3744329</v>
      </c>
      <c r="E150" s="117">
        <f>SUM(E146:E149)</f>
        <v>60529</v>
      </c>
      <c r="F150" s="117"/>
      <c r="G150" s="117"/>
      <c r="H150" s="117"/>
    </row>
    <row r="151" spans="2:8" x14ac:dyDescent="0.2">
      <c r="B151" s="117"/>
      <c r="C151" s="117"/>
      <c r="D151" s="117"/>
      <c r="E151" s="117"/>
      <c r="F151" s="117"/>
      <c r="G151" s="117"/>
      <c r="H151" s="117"/>
    </row>
    <row r="152" spans="2:8" x14ac:dyDescent="0.2">
      <c r="B152" s="117"/>
      <c r="C152" s="117"/>
      <c r="D152" s="117"/>
      <c r="E152" s="117"/>
      <c r="F152" s="117"/>
      <c r="G152" s="117"/>
    </row>
    <row r="153" spans="2:8" x14ac:dyDescent="0.2">
      <c r="B153" s="117"/>
      <c r="C153" s="117"/>
      <c r="D153" s="117"/>
      <c r="E153" s="117"/>
      <c r="F153" s="117"/>
      <c r="G153" s="117"/>
      <c r="H153" s="117"/>
    </row>
    <row r="154" spans="2:8" x14ac:dyDescent="0.2">
      <c r="B154" s="117"/>
      <c r="C154" s="117"/>
      <c r="D154" s="117"/>
      <c r="E154" s="117"/>
      <c r="F154" s="117"/>
      <c r="G154" s="117"/>
    </row>
    <row r="155" spans="2:8" x14ac:dyDescent="0.2">
      <c r="B155" s="117"/>
      <c r="C155" s="117"/>
      <c r="D155" s="117"/>
      <c r="E155" s="117"/>
      <c r="F155" s="117"/>
      <c r="G155" s="117"/>
      <c r="H155" s="117"/>
    </row>
    <row r="156" spans="2:8" x14ac:dyDescent="0.2">
      <c r="B156" s="117"/>
      <c r="C156" s="117"/>
      <c r="D156" s="117"/>
      <c r="E156" s="117"/>
      <c r="F156" s="117"/>
      <c r="G156" s="117"/>
    </row>
    <row r="157" spans="2:8" x14ac:dyDescent="0.2">
      <c r="B157" s="117"/>
      <c r="C157" s="117"/>
      <c r="D157" s="117"/>
      <c r="E157" s="117"/>
      <c r="F157" s="117"/>
      <c r="G157" s="117"/>
      <c r="H157" s="117"/>
    </row>
    <row r="158" spans="2:8" x14ac:dyDescent="0.2">
      <c r="B158" s="117"/>
      <c r="C158" s="117"/>
      <c r="D158" s="117"/>
      <c r="E158" s="117"/>
      <c r="F158" s="117"/>
      <c r="G158" s="117"/>
    </row>
    <row r="159" spans="2:8" x14ac:dyDescent="0.2">
      <c r="B159" s="117"/>
      <c r="C159" s="117"/>
      <c r="D159" s="117"/>
      <c r="E159" s="117"/>
      <c r="F159" s="117"/>
      <c r="G159" s="117"/>
    </row>
    <row r="160" spans="2:8" x14ac:dyDescent="0.2">
      <c r="B160" s="117"/>
      <c r="C160" s="117"/>
      <c r="D160" s="117"/>
      <c r="E160" s="117"/>
      <c r="F160" s="117"/>
      <c r="G160" s="117"/>
    </row>
    <row r="161" spans="2:8" x14ac:dyDescent="0.2">
      <c r="B161" s="117"/>
      <c r="C161" s="117"/>
      <c r="D161" s="117"/>
      <c r="E161" s="117"/>
      <c r="F161" s="117"/>
      <c r="G161" s="117"/>
    </row>
    <row r="162" spans="2:8" x14ac:dyDescent="0.2">
      <c r="B162" s="117"/>
      <c r="C162" s="117"/>
      <c r="D162" s="117"/>
      <c r="E162" s="117"/>
      <c r="F162" s="117"/>
      <c r="G162" s="117"/>
    </row>
    <row r="163" spans="2:8" x14ac:dyDescent="0.2">
      <c r="B163" s="117"/>
      <c r="C163" s="117"/>
      <c r="D163" s="117"/>
      <c r="E163" s="117"/>
      <c r="F163" s="117"/>
      <c r="G163" s="117"/>
    </row>
    <row r="164" spans="2:8" x14ac:dyDescent="0.2">
      <c r="B164" s="117"/>
      <c r="C164" s="117"/>
      <c r="D164" s="117"/>
      <c r="E164" s="117"/>
      <c r="F164" s="117"/>
      <c r="G164" s="117"/>
    </row>
    <row r="165" spans="2:8" x14ac:dyDescent="0.2">
      <c r="B165" s="117"/>
      <c r="C165" s="117"/>
      <c r="D165" s="117"/>
      <c r="E165" s="117"/>
      <c r="F165" s="117"/>
      <c r="G165" s="117"/>
      <c r="H165" s="117"/>
    </row>
    <row r="166" spans="2:8" x14ac:dyDescent="0.2">
      <c r="B166" s="117"/>
      <c r="C166" s="117"/>
      <c r="D166" s="117"/>
      <c r="E166" s="117"/>
      <c r="F166" s="117"/>
      <c r="G166" s="117"/>
      <c r="H166" s="117"/>
    </row>
    <row r="167" spans="2:8" x14ac:dyDescent="0.2">
      <c r="B167" s="117"/>
      <c r="C167" s="117"/>
      <c r="D167" s="117"/>
      <c r="E167" s="117"/>
      <c r="F167" s="117"/>
      <c r="G167" s="117"/>
      <c r="H167" s="117"/>
    </row>
    <row r="168" spans="2:8" x14ac:dyDescent="0.2">
      <c r="B168" s="117"/>
      <c r="C168" s="117"/>
      <c r="D168" s="117"/>
      <c r="E168" s="117"/>
      <c r="F168" s="117"/>
      <c r="G168" s="117"/>
      <c r="H168" s="117"/>
    </row>
    <row r="172" spans="2:8" x14ac:dyDescent="0.2">
      <c r="C172" s="115"/>
    </row>
    <row r="178" spans="2:8" x14ac:dyDescent="0.2">
      <c r="B178" s="117"/>
      <c r="C178" s="117"/>
      <c r="D178" s="117"/>
      <c r="E178" s="117"/>
      <c r="F178" s="117"/>
      <c r="G178" s="117"/>
      <c r="H178" s="117"/>
    </row>
    <row r="179" spans="2:8" x14ac:dyDescent="0.2">
      <c r="B179" s="117"/>
      <c r="C179" s="117"/>
      <c r="D179" s="117"/>
      <c r="E179" s="117"/>
      <c r="F179" s="117"/>
      <c r="G179" s="117"/>
    </row>
    <row r="180" spans="2:8" x14ac:dyDescent="0.2">
      <c r="B180" s="117"/>
      <c r="C180" s="117"/>
      <c r="D180" s="117"/>
      <c r="E180" s="117"/>
      <c r="F180" s="117"/>
      <c r="G180" s="117"/>
      <c r="H180" s="117"/>
    </row>
    <row r="181" spans="2:8" x14ac:dyDescent="0.2">
      <c r="B181" s="117"/>
      <c r="C181" s="117"/>
      <c r="D181" s="117"/>
      <c r="E181" s="117"/>
      <c r="F181" s="117"/>
      <c r="G181" s="117"/>
      <c r="H181" s="117"/>
    </row>
    <row r="182" spans="2:8" x14ac:dyDescent="0.2">
      <c r="B182" s="117"/>
      <c r="C182" s="117"/>
      <c r="D182" s="117"/>
      <c r="E182" s="117"/>
      <c r="F182" s="117"/>
      <c r="G182" s="117"/>
      <c r="H182" s="117"/>
    </row>
    <row r="183" spans="2:8" x14ac:dyDescent="0.2">
      <c r="B183" s="117"/>
      <c r="C183" s="117"/>
      <c r="D183" s="117"/>
      <c r="E183" s="117"/>
      <c r="F183" s="117"/>
      <c r="G183" s="117"/>
    </row>
    <row r="184" spans="2:8" x14ac:dyDescent="0.2">
      <c r="B184" s="117"/>
      <c r="C184" s="117"/>
      <c r="D184" s="117"/>
      <c r="E184" s="117"/>
      <c r="F184" s="117"/>
      <c r="G184" s="117"/>
      <c r="H184" s="117"/>
    </row>
    <row r="185" spans="2:8" x14ac:dyDescent="0.2">
      <c r="B185" s="117"/>
      <c r="C185" s="117"/>
      <c r="D185" s="117"/>
      <c r="E185" s="117"/>
      <c r="F185" s="117"/>
      <c r="G185" s="117"/>
    </row>
    <row r="186" spans="2:8" x14ac:dyDescent="0.2">
      <c r="B186" s="117"/>
      <c r="C186" s="117"/>
      <c r="D186" s="117"/>
      <c r="E186" s="117"/>
      <c r="F186" s="117"/>
      <c r="G186" s="117"/>
      <c r="H186" s="117"/>
    </row>
    <row r="187" spans="2:8" x14ac:dyDescent="0.2">
      <c r="B187" s="117"/>
      <c r="C187" s="117"/>
      <c r="D187" s="117"/>
      <c r="E187" s="117"/>
      <c r="F187" s="117"/>
      <c r="G187" s="117"/>
    </row>
    <row r="188" spans="2:8" x14ac:dyDescent="0.2">
      <c r="B188" s="117"/>
      <c r="C188" s="117"/>
      <c r="D188" s="117"/>
      <c r="E188" s="117"/>
      <c r="F188" s="117"/>
      <c r="G188" s="117"/>
      <c r="H188" s="117"/>
    </row>
    <row r="189" spans="2:8" x14ac:dyDescent="0.2">
      <c r="B189" s="117"/>
      <c r="C189" s="117"/>
      <c r="D189" s="117"/>
      <c r="E189" s="117"/>
      <c r="F189" s="117"/>
      <c r="G189" s="117"/>
    </row>
    <row r="190" spans="2:8" x14ac:dyDescent="0.2">
      <c r="B190" s="117"/>
      <c r="C190" s="117"/>
      <c r="D190" s="117"/>
      <c r="E190" s="117"/>
      <c r="F190" s="117"/>
      <c r="G190" s="117"/>
    </row>
    <row r="191" spans="2:8" x14ac:dyDescent="0.2">
      <c r="B191" s="117"/>
      <c r="C191" s="117"/>
      <c r="D191" s="117"/>
      <c r="E191" s="117"/>
      <c r="F191" s="117"/>
      <c r="G191" s="117"/>
    </row>
    <row r="192" spans="2:8" x14ac:dyDescent="0.2">
      <c r="B192" s="117"/>
      <c r="C192" s="117"/>
      <c r="D192" s="117"/>
      <c r="E192" s="117"/>
      <c r="F192" s="117"/>
      <c r="G192" s="117"/>
    </row>
    <row r="193" spans="2:8" x14ac:dyDescent="0.2">
      <c r="B193" s="117"/>
      <c r="C193" s="117"/>
      <c r="D193" s="117"/>
      <c r="E193" s="117"/>
      <c r="F193" s="117"/>
      <c r="G193" s="117"/>
      <c r="H193" s="117"/>
    </row>
    <row r="194" spans="2:8" x14ac:dyDescent="0.2">
      <c r="B194" s="117"/>
      <c r="C194" s="117"/>
      <c r="D194" s="117"/>
      <c r="E194" s="117"/>
      <c r="F194" s="117"/>
      <c r="G194" s="117"/>
    </row>
    <row r="195" spans="2:8" x14ac:dyDescent="0.2">
      <c r="B195" s="117"/>
      <c r="C195" s="117"/>
      <c r="D195" s="117"/>
      <c r="E195" s="117"/>
      <c r="F195" s="117"/>
      <c r="G195" s="117"/>
    </row>
    <row r="196" spans="2:8" x14ac:dyDescent="0.2">
      <c r="B196" s="117"/>
      <c r="C196" s="117"/>
      <c r="D196" s="117"/>
      <c r="E196" s="117"/>
      <c r="F196" s="117"/>
      <c r="G196" s="117"/>
      <c r="H196" s="117"/>
    </row>
    <row r="197" spans="2:8" x14ac:dyDescent="0.2">
      <c r="B197" s="117"/>
      <c r="C197" s="117"/>
      <c r="D197" s="117"/>
      <c r="E197" s="117"/>
      <c r="F197" s="117"/>
      <c r="G197" s="117"/>
      <c r="H197" s="117"/>
    </row>
    <row r="198" spans="2:8" x14ac:dyDescent="0.2">
      <c r="B198" s="117"/>
      <c r="C198" s="117"/>
      <c r="D198" s="117"/>
      <c r="E198" s="117"/>
      <c r="F198" s="117"/>
      <c r="G198" s="117"/>
      <c r="H198" s="117"/>
    </row>
    <row r="199" spans="2:8" x14ac:dyDescent="0.2">
      <c r="B199" s="117"/>
      <c r="C199" s="117"/>
      <c r="D199" s="117"/>
      <c r="E199" s="117"/>
      <c r="F199" s="117"/>
      <c r="G199" s="117"/>
      <c r="H199" s="117"/>
    </row>
  </sheetData>
  <mergeCells count="14">
    <mergeCell ref="B62:J62"/>
    <mergeCell ref="B63:O63"/>
    <mergeCell ref="B30:J30"/>
    <mergeCell ref="B32:N32"/>
    <mergeCell ref="B33:B34"/>
    <mergeCell ref="C33:N33"/>
    <mergeCell ref="O33:O34"/>
    <mergeCell ref="B61:J61"/>
    <mergeCell ref="B1:N1"/>
    <mergeCell ref="B2:B3"/>
    <mergeCell ref="C2:N2"/>
    <mergeCell ref="O2:O3"/>
    <mergeCell ref="B28:J28"/>
    <mergeCell ref="B29:J29"/>
  </mergeCells>
  <printOptions horizontalCentered="1" verticalCentered="1"/>
  <pageMargins left="0.43307086614173229" right="0.43307086614173229" top="0.39370078740157483" bottom="0.19685039370078741" header="0.31496062992125984" footer="0.15748031496062992"/>
  <pageSetup paperSize="9" scale="42" orientation="landscape" r:id="rId1"/>
  <headerFooter>
    <oddHeader>&amp;R&amp;"B Jalal,Bold"ماهنامه آماری 7 ماهه  1402  راه آهن جمهوري اسلامي ايران</oddHeader>
    <oddFooter>&amp;L&amp;"B Jalal,Regular"5&amp;R&amp;"Zar,Normal"گروه آمار و اطلاعات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تناژوتن کیلومتر</vt:lpstr>
      <vt:lpstr>'تناژوتن کیلومتر'!Print_Area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2026-05-04T11:41:02Z</dcterms:modified>
</cp:coreProperties>
</file>