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-105" yWindow="-105" windowWidth="23250" windowHeight="12570" tabRatio="500"/>
  </bookViews>
  <sheets>
    <sheet name="آزمایشگاه فناوری ارتباطات" sheetId="10" r:id="rId1"/>
    <sheet name="Repots" sheetId="2" state="hidden" r:id="rId2"/>
    <sheet name="لیست آزمونها" sheetId="3" state="hidden" r:id="rId3"/>
    <sheet name="تنظیمات" sheetId="4" state="hidden" r:id="rId4"/>
  </sheets>
  <definedNames>
    <definedName name="masterDiscount">تنظیمات!$B$9</definedName>
    <definedName name="overhead">تنظیمات!$B$7</definedName>
    <definedName name="_xlnm.Print_Area" localSheetId="1">Repots!$B$2:$D$9</definedName>
    <definedName name="studentDiscount">تنظیمات!$B$8</definedName>
    <definedName name="taxRate">تنظیمات!$B$6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5" i="3" l="1"/>
  <c r="C14" i="3"/>
  <c r="C13" i="3"/>
  <c r="C11" i="3"/>
  <c r="C10" i="3"/>
  <c r="C9" i="3"/>
  <c r="C8" i="3"/>
  <c r="D8" i="2"/>
  <c r="D7" i="2"/>
  <c r="D6" i="2"/>
  <c r="D5" i="2"/>
  <c r="D4" i="2"/>
  <c r="D9" i="2" l="1"/>
  <c r="C8" i="2"/>
  <c r="C7" i="2" l="1"/>
  <c r="C4" i="2"/>
  <c r="C6" i="2"/>
  <c r="C9" i="2"/>
  <c r="C5" i="2"/>
</calcChain>
</file>

<file path=xl/comments1.xml><?xml version="1.0" encoding="utf-8"?>
<comments xmlns="http://schemas.openxmlformats.org/spreadsheetml/2006/main">
  <authors>
    <author>SH</author>
  </authors>
  <commentList>
    <comment ref="B9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</rPr>
          <t>تاریخ پرداخت 14040227</t>
        </r>
      </text>
    </comment>
    <comment ref="C22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</rPr>
          <t xml:space="preserve">به دلیل اینکه در فاکتور 10 عدد پترن اضافه محاسبه شده توسط آقای بشیرزاده تعداد 10 تست پترن طلبکارند تا کل مبلغ 16800000 تومان پرداخت گردد
</t>
        </r>
      </text>
    </comment>
    <comment ref="C24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</rPr>
          <t xml:space="preserve">به همراه درخواست شماره 9285 پرداخت گردید
</t>
        </r>
      </text>
    </comment>
    <comment ref="C25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</rPr>
          <t xml:space="preserve">موارد آزمون بدون محاسبه هزینه و دریافت هزینه توسط آقای جناتی و شمشکی تحویل مشتری گردیده است.ضمنا به تجهیز آزمون توسط کارشناسان در حین آزمون خسارت وارد شده است.
هزینه های تست 56 میلیون تومان و هزینه خسارت وارده 50 میلیون تومان و در نهایت با هماهنگی با آقای حیدری فرد و بشیرزاده مبلغ نهایی 7 میلیون تومان فاکتور شد
</t>
        </r>
      </text>
    </comment>
    <comment ref="C28" authorId="0" shapeId="0">
      <text>
        <r>
          <rPr>
            <b/>
            <sz val="9"/>
            <color rgb="FF000000"/>
            <rFont val="Tahoma"/>
            <family val="2"/>
            <charset val="1"/>
          </rPr>
          <t>Dabaghi:مربوط ه سازمان تنظیم مقررات و ارتاطات رادیویی است</t>
        </r>
      </text>
    </comment>
    <comment ref="C32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</rPr>
          <t xml:space="preserve">معرف خانم دکتر محمدی 
از طرف آقای دکتر کمره ای
</t>
        </r>
      </text>
    </comment>
    <comment ref="C36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  <r>
          <rPr>
            <sz val="9"/>
            <color rgb="FF000000"/>
            <rFont val="Tahoma"/>
            <family val="2"/>
            <charset val="1"/>
          </rPr>
          <t>توسط آقای حوائجی در سامانه پاسخ داده شده است که ملزومات موجود نیست</t>
        </r>
      </text>
    </comment>
  </commentList>
</comments>
</file>

<file path=xl/comments2.xml><?xml version="1.0" encoding="utf-8"?>
<comments xmlns="http://schemas.openxmlformats.org/spreadsheetml/2006/main">
  <authors>
    <author>SH</author>
  </authors>
  <commentList>
    <comment ref="B1" authorId="0" shapeId="0">
      <text>
        <r>
          <rPr>
            <sz val="11"/>
            <color rgb="FF000000"/>
            <rFont val="Aptos Narrow"/>
            <family val="2"/>
            <charset val="1"/>
          </rPr>
          <t xml:space="preserve">Dabaghi:
</t>
        </r>
      </text>
    </comment>
  </commentList>
</comments>
</file>

<file path=xl/sharedStrings.xml><?xml version="1.0" encoding="utf-8"?>
<sst xmlns="http://schemas.openxmlformats.org/spreadsheetml/2006/main" count="184" uniqueCount="165">
  <si>
    <t>عنوان درخواست</t>
  </si>
  <si>
    <t>سامانه پایش هوشمند فیبر نوری</t>
  </si>
  <si>
    <t>آزمون پترن آنتن</t>
  </si>
  <si>
    <t>ارزیابی عمق بومی سازی</t>
  </si>
  <si>
    <t>تست آنتن در اتاق آنتن</t>
  </si>
  <si>
    <t>bicone100-520MHz</t>
  </si>
  <si>
    <t>تست پترن و گین آنتن</t>
  </si>
  <si>
    <t>رادیو بی سیم</t>
  </si>
  <si>
    <t>آنتن</t>
  </si>
  <si>
    <t>کوپلر</t>
  </si>
  <si>
    <t>آنتن اسلات</t>
  </si>
  <si>
    <t>ماژول رسانه دکتری</t>
  </si>
  <si>
    <t>تست مشخصات تابشی آنتن</t>
  </si>
  <si>
    <t>آنتن های سلولار</t>
  </si>
  <si>
    <t>تقویت کننده کم نویز</t>
  </si>
  <si>
    <t>1404/05/18</t>
  </si>
  <si>
    <t>آزمایش نویز فیگر</t>
  </si>
  <si>
    <t>تست PTP</t>
  </si>
  <si>
    <t>1404/05/26</t>
  </si>
  <si>
    <t>تجهیز تست شبکه نوری مدل MTS-5800</t>
  </si>
  <si>
    <t>1404/05/28</t>
  </si>
  <si>
    <t>دستگاه cwdm چند جهته</t>
  </si>
  <si>
    <t>1404/05/29</t>
  </si>
  <si>
    <t>تست پترن و پارامتر s</t>
  </si>
  <si>
    <t>1404/06/03</t>
  </si>
  <si>
    <t>تست آنتن</t>
  </si>
  <si>
    <t>1404/06/16</t>
  </si>
  <si>
    <t>تست روتاری و آنتن باند ایکس</t>
  </si>
  <si>
    <t>1404/06/24</t>
  </si>
  <si>
    <t>تست و اندازه‌گیری میدانی آنتن</t>
  </si>
  <si>
    <t>1404/06/26</t>
  </si>
  <si>
    <t>1404/06/31</t>
  </si>
  <si>
    <t>تست پترن آنتن</t>
  </si>
  <si>
    <t>1404/07/05</t>
  </si>
  <si>
    <t>اتاق آنتن؛ اندازه گیری پترن تشعشعی آنتن</t>
  </si>
  <si>
    <t>1404/07/08</t>
  </si>
  <si>
    <t>آنتن لوگ پریودیک</t>
  </si>
  <si>
    <t>1404/07/13</t>
  </si>
  <si>
    <t>1404/07/15</t>
  </si>
  <si>
    <t>تست پترن تشعشعی</t>
  </si>
  <si>
    <t>1404/07/19</t>
  </si>
  <si>
    <t>تست پارامتری s و پترن آنتن و گین</t>
  </si>
  <si>
    <t>1404/07/26</t>
  </si>
  <si>
    <t>تست با دستگاه نتورگ آنالایزر</t>
  </si>
  <si>
    <t>1404/07/27</t>
  </si>
  <si>
    <t>1404/07/29</t>
  </si>
  <si>
    <t>1404/08/03</t>
  </si>
  <si>
    <t>1404/08/06</t>
  </si>
  <si>
    <t>1404/08/27</t>
  </si>
  <si>
    <t>تست  پارامتر s</t>
  </si>
  <si>
    <t>1404/09/10</t>
  </si>
  <si>
    <t>تست نویز فاز</t>
  </si>
  <si>
    <t>1404/09/12</t>
  </si>
  <si>
    <t>تست  کابل کواکسیال</t>
  </si>
  <si>
    <t>1404/09/14</t>
  </si>
  <si>
    <t>فیلتر میان گذر</t>
  </si>
  <si>
    <t>1404/10/06</t>
  </si>
  <si>
    <t>سکوی انتقال رادیویی</t>
  </si>
  <si>
    <t>سکوی دسترسی  رادیویی</t>
  </si>
  <si>
    <t>سکوی انتقال نوری</t>
  </si>
  <si>
    <t>سکوی دسترسی  نوری</t>
  </si>
  <si>
    <t>خدمات آزمایشگاهی</t>
  </si>
  <si>
    <t>نام گروه</t>
  </si>
  <si>
    <t>کارشناس</t>
  </si>
  <si>
    <t>عنوان تست</t>
  </si>
  <si>
    <t>رادیویی</t>
  </si>
  <si>
    <t>تست EIRP در باندهای 1-3-7-40-42 در همه ی پهنای باندها و مرکز باند</t>
  </si>
  <si>
    <t>تست EMC (آزمون کامل سازگاری الکترومغناطیس)</t>
  </si>
  <si>
    <t>آزمون گسیل تشعشعی مطابق با استاندارد ECE R10 2</t>
  </si>
  <si>
    <t>آزمون مصونیت تشعشعی مطابق با استاندارد ECE R10 3</t>
  </si>
  <si>
    <t>زمون پالس‌های ویژه خودرو مطابق با استاندارد ECE R10 (به غیر از پالس 2B,4 )</t>
  </si>
  <si>
    <t>آزمون BCI مطابق با استاندارد ECE R10</t>
  </si>
  <si>
    <t>نوری</t>
  </si>
  <si>
    <t>GPON</t>
  </si>
  <si>
    <t>شناسه واریز آزمایشگاه فناوری ارتباطات</t>
  </si>
  <si>
    <t>325047274140107009521460110060</t>
  </si>
  <si>
    <t xml:space="preserve">شماره حساب </t>
  </si>
  <si>
    <t>4001047203014404</t>
  </si>
  <si>
    <t>شماره شبا</t>
  </si>
  <si>
    <t>IR350100004001047203014404</t>
  </si>
  <si>
    <t>کد اقتصادی</t>
  </si>
  <si>
    <t>9197-3734-4111</t>
  </si>
  <si>
    <t>شناسه ملی</t>
  </si>
  <si>
    <r>
      <rPr>
        <sz val="14"/>
        <color rgb="FF000000"/>
        <rFont val="B Nazanin"/>
        <charset val="178"/>
      </rPr>
      <t>درصد مالیات بر ارزش افزوده</t>
    </r>
    <r>
      <rPr>
        <sz val="14"/>
        <color rgb="FF000000"/>
        <rFont val="Aptos Narrow"/>
        <family val="2"/>
        <charset val="1"/>
      </rPr>
      <t>1403</t>
    </r>
  </si>
  <si>
    <r>
      <rPr>
        <sz val="14"/>
        <color rgb="FF000000"/>
        <rFont val="B Nazanin"/>
        <charset val="178"/>
      </rPr>
      <t>درصد سربار</t>
    </r>
    <r>
      <rPr>
        <sz val="14"/>
        <color rgb="FF000000"/>
        <rFont val="Aptos Narrow"/>
        <family val="2"/>
        <charset val="1"/>
      </rPr>
      <t>1403</t>
    </r>
  </si>
  <si>
    <r>
      <rPr>
        <sz val="14"/>
        <color rgb="FF000000"/>
        <rFont val="B Nazanin"/>
        <charset val="178"/>
      </rPr>
      <t>درصد تخفیف دانشجو</t>
    </r>
    <r>
      <rPr>
        <sz val="14"/>
        <color rgb="FF000000"/>
        <rFont val="Aptos Narrow"/>
        <family val="2"/>
        <charset val="1"/>
      </rPr>
      <t>1403</t>
    </r>
  </si>
  <si>
    <r>
      <rPr>
        <sz val="14"/>
        <color rgb="FF000000"/>
        <rFont val="B Nazanin"/>
        <charset val="178"/>
      </rPr>
      <t>درصد تخفیف استاد دانشگاه</t>
    </r>
    <r>
      <rPr>
        <sz val="14"/>
        <color rgb="FF000000"/>
        <rFont val="Aptos Narrow"/>
        <family val="2"/>
        <charset val="1"/>
      </rPr>
      <t>/</t>
    </r>
    <r>
      <rPr>
        <sz val="14"/>
        <color rgb="FF000000"/>
        <rFont val="B Nazanin"/>
        <charset val="178"/>
      </rPr>
      <t>دانش بنیان</t>
    </r>
    <r>
      <rPr>
        <sz val="14"/>
        <color rgb="FF000000"/>
        <rFont val="Aptos Narrow"/>
        <family val="2"/>
        <charset val="1"/>
      </rPr>
      <t>1403</t>
    </r>
  </si>
  <si>
    <t>گزارش عملکرد آزمایشگاه جامع پژوهشکده  CT از تاریخ 1404/1/1 الی 1404/11/19</t>
  </si>
  <si>
    <t>ردیف</t>
  </si>
  <si>
    <t>نام سکو</t>
  </si>
  <si>
    <t>تعداد</t>
  </si>
  <si>
    <t>جمع کل</t>
  </si>
  <si>
    <t>درآمد (ریال)</t>
  </si>
  <si>
    <t>استفاده از تجهیز تست Exfo FTB-88460</t>
  </si>
  <si>
    <t>تست و ارزیابی 5 مودم بیسیم</t>
  </si>
  <si>
    <t>تست پارامتر S</t>
  </si>
  <si>
    <t>تست پارامتر S و گین آنتن</t>
  </si>
  <si>
    <t>عدد نویز LNA</t>
  </si>
  <si>
    <t>مودم LT643 نیاز به تست EIRP در باندهای 1-3-7-40-42 در همه ی پهنای باندها و مرکز باند</t>
  </si>
  <si>
    <t>مودم GPON G442</t>
  </si>
  <si>
    <t>تست وضعیت فرستندگی گوشی در استاندارد LTE(4G) و WiFi</t>
  </si>
  <si>
    <t>مودم LT643</t>
  </si>
  <si>
    <t>تست پارامتر S با نتورک آنالایزر</t>
  </si>
  <si>
    <t>گوشی تلفن همراه Feature Phones</t>
  </si>
  <si>
    <t>تست پارامتر S با دستگاه نتورگ آنالایزر</t>
  </si>
  <si>
    <t>تست پارامتر s11 درآزمایشگاه انتقال رادیویی (آقای عابدی)</t>
  </si>
  <si>
    <t>فیز شیفتر 80تا 110 گیگاهرتز</t>
  </si>
  <si>
    <t>بیسیم دیجیتال/تست سلامت تجهیز</t>
  </si>
  <si>
    <t>آنتن meta surface</t>
  </si>
  <si>
    <t>اندازه‌گیری پارامتر S21 سنسور در باند فرکانسی ۱ تا ۳ گیگاهرتز - آزمایشگاه انتقال رادیویی (مهندس عابدی)</t>
  </si>
  <si>
    <t>تست پارامتر s</t>
  </si>
  <si>
    <t>1404/05/05</t>
  </si>
  <si>
    <t>1404/11/12</t>
  </si>
  <si>
    <t>اتاق آنتن</t>
  </si>
  <si>
    <t>1404/11/20</t>
  </si>
  <si>
    <t>تست قطعه موج بری</t>
  </si>
  <si>
    <t>تاریخ درخواست</t>
  </si>
  <si>
    <t>استفاده از تستر  ONT- 606</t>
  </si>
  <si>
    <t xml:space="preserve">استفاده از آزمایشگاه </t>
  </si>
  <si>
    <t>استفاده از آزمایشگاه ERIP</t>
  </si>
  <si>
    <t>تست فیبر نوری</t>
  </si>
  <si>
    <t>تست رادیو باند 18 گیگ</t>
  </si>
  <si>
    <t>تعمیر دستگاه</t>
  </si>
  <si>
    <t>تست کنترل کننده ایربگ</t>
  </si>
  <si>
    <t>تست 7  مودم بیسیم</t>
  </si>
  <si>
    <t>1404/07/20</t>
  </si>
  <si>
    <t>تست آنتن 4G , 5G</t>
  </si>
  <si>
    <t>1404/05/22</t>
  </si>
  <si>
    <t>1404/05/12</t>
  </si>
  <si>
    <t>1404/05/08</t>
  </si>
  <si>
    <t>1404/05/04</t>
  </si>
  <si>
    <t>1404/04/29</t>
  </si>
  <si>
    <t>1404/04/22</t>
  </si>
  <si>
    <t>1404/04/21</t>
  </si>
  <si>
    <t>1404/04/17</t>
  </si>
  <si>
    <t>1404/04/16</t>
  </si>
  <si>
    <t>1404/04/11</t>
  </si>
  <si>
    <t>1404/04/10</t>
  </si>
  <si>
    <t>1404/04/09</t>
  </si>
  <si>
    <t>1404/03/22</t>
  </si>
  <si>
    <t>1404/03/20</t>
  </si>
  <si>
    <t>1404/03/19</t>
  </si>
  <si>
    <t>1404/03/18</t>
  </si>
  <si>
    <t>1404/03/12</t>
  </si>
  <si>
    <t>1404/03/10</t>
  </si>
  <si>
    <t>1404/02/29</t>
  </si>
  <si>
    <t>1404/02/02</t>
  </si>
  <si>
    <t>1404/02/03</t>
  </si>
  <si>
    <t>1404/02/06</t>
  </si>
  <si>
    <t>1404/02/08</t>
  </si>
  <si>
    <t>1404/02/10</t>
  </si>
  <si>
    <t>1404/02/13</t>
  </si>
  <si>
    <t>1404/02/15</t>
  </si>
  <si>
    <t>1404/02/17</t>
  </si>
  <si>
    <t>1404/02/20</t>
  </si>
  <si>
    <t>1404/02/24</t>
  </si>
  <si>
    <t>1404/02/25</t>
  </si>
  <si>
    <t>1403/07/15</t>
  </si>
  <si>
    <t>1403/10/18</t>
  </si>
  <si>
    <t>1404/01/16</t>
  </si>
  <si>
    <t>1403/11/29</t>
  </si>
  <si>
    <t>1404/01/18</t>
  </si>
  <si>
    <t>1404/01/25</t>
  </si>
  <si>
    <t>1404/01/27</t>
  </si>
  <si>
    <t>1404/01/28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</si>
</sst>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>
    <font>
      <sz val="11"/>
      <color rgb="FF000000"/>
      <name val="Aptos Narrow"/>
      <family val="2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1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sz val="14"/>
      <color rgb="FF000000"/>
      <name val="B Nazanin"/>
      <charset val="178"/>
    </font>
    <font>
      <sz val="14"/>
      <color rgb="FF000000"/>
      <name val="Times New Roman"/>
      <family val="1"/>
      <charset val="1"/>
    </font>
    <font>
      <b/>
      <sz val="22"/>
      <color rgb="FF000000"/>
      <name val="B Nazanin"/>
      <charset val="178"/>
    </font>
    <font>
      <sz val="22"/>
      <color rgb="FF000000"/>
      <name val="B Nazanin"/>
      <charset val="178"/>
    </font>
    <font>
      <b/>
      <sz val="22"/>
      <color rgb="FF000000"/>
      <name val="B Zar"/>
      <charset val="178"/>
    </font>
    <font>
      <sz val="12"/>
      <name val="B Nazanin"/>
      <charset val="178"/>
    </font>
    <font>
      <sz val="11"/>
      <name val="B Mitra"/>
      <charset val="178"/>
    </font>
    <font>
      <b/>
      <sz val="11"/>
      <name val="B Mitra"/>
      <charset val="178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EEFB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0" fillId="0" borderId="0" xfId="0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5" fillId="0" borderId="0" xfId="0" applyFont="1"/>
    <xf numFmtId="3" fontId="5" fillId="0" borderId="0" xfId="0" applyNumberFormat="1" applyFont="1"/>
    <xf numFmtId="4" fontId="5" fillId="0" borderId="0" xfId="0" applyNumberFormat="1" applyFont="1"/>
    <xf numFmtId="0" fontId="6" fillId="0" borderId="0" xfId="0" applyFont="1"/>
    <xf numFmtId="49" fontId="5" fillId="0" borderId="0" xfId="0" applyNumberFormat="1" applyFont="1"/>
    <xf numFmtId="0" fontId="7" fillId="0" borderId="0" xfId="0" applyFont="1"/>
    <xf numFmtId="164" fontId="5" fillId="0" borderId="0" xfId="0" applyNumberFormat="1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2" xfId="0" applyFont="1" applyBorder="1"/>
    <xf numFmtId="3" fontId="8" fillId="0" borderId="1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/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/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center"/>
    </xf>
    <xf numFmtId="3" fontId="11" fillId="0" borderId="0" xfId="0" applyNumberFormat="1" applyFont="1" applyAlignment="1" applyProtection="1">
      <alignment horizontal="right" vertical="center"/>
      <protection locked="0"/>
    </xf>
    <xf numFmtId="1" fontId="11" fillId="0" borderId="0" xfId="0" applyNumberFormat="1" applyFont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11" xfId="0" applyNumberFormat="1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1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3" fontId="13" fillId="4" borderId="5" xfId="0" applyNumberFormat="1" applyFont="1" applyFill="1" applyBorder="1" applyAlignment="1" applyProtection="1">
      <alignment horizontal="center" vertical="center"/>
      <protection locked="0"/>
    </xf>
    <xf numFmtId="1" fontId="13" fillId="4" borderId="5" xfId="0" applyNumberFormat="1" applyFont="1" applyFill="1" applyBorder="1" applyAlignment="1" applyProtection="1">
      <alignment horizontal="center" vertical="center"/>
      <protection locked="0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1" fontId="10" fillId="0" borderId="14" xfId="0" applyNumberFormat="1" applyFont="1" applyBorder="1" applyAlignment="1" applyProtection="1">
      <alignment horizontal="center" vertical="center"/>
      <protection locked="0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A933"/>
      <rgbColor rgb="FFC0C0C0"/>
      <rgbColor rgb="FF808080"/>
      <rgbColor rgb="FF9999FF"/>
      <rgbColor rgb="FF993366"/>
      <rgbColor rgb="FFE8E8E8"/>
      <rgbColor rgb="FFCAEE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74"/>
  <sheetViews>
    <sheetView rightToLeft="1" tabSelected="1" topLeftCell="A52" workbookViewId="0">
      <selection activeCell="B10" sqref="B10"/>
    </sheetView>
  </sheetViews>
  <sheetFormatPr defaultRowHeight="18.75"/>
  <cols>
    <col min="1" max="1" width="4.875" style="32" bestFit="1" customWidth="1"/>
    <col min="2" max="2" width="27.375" style="31" customWidth="1"/>
    <col min="3" max="3" width="70" style="30" customWidth="1"/>
  </cols>
  <sheetData>
    <row r="1" spans="1:3" ht="18">
      <c r="A1" s="41" t="s">
        <v>88</v>
      </c>
      <c r="B1" s="42" t="s">
        <v>116</v>
      </c>
      <c r="C1" s="41" t="s">
        <v>0</v>
      </c>
    </row>
    <row r="2" spans="1:3" ht="23.25" customHeight="1">
      <c r="A2" s="33">
        <v>1</v>
      </c>
      <c r="B2" s="38" t="s">
        <v>157</v>
      </c>
      <c r="C2" s="35" t="s">
        <v>93</v>
      </c>
    </row>
    <row r="3" spans="1:3" ht="17.25">
      <c r="A3" s="33">
        <v>2</v>
      </c>
      <c r="B3" s="38" t="s">
        <v>158</v>
      </c>
      <c r="C3" s="35" t="s">
        <v>123</v>
      </c>
    </row>
    <row r="4" spans="1:3" ht="17.25">
      <c r="A4" s="33">
        <v>3</v>
      </c>
      <c r="B4" s="38" t="s">
        <v>160</v>
      </c>
      <c r="C4" s="35" t="s">
        <v>124</v>
      </c>
    </row>
    <row r="5" spans="1:3" ht="17.25">
      <c r="A5" s="33">
        <v>4</v>
      </c>
      <c r="B5" s="38" t="s">
        <v>159</v>
      </c>
      <c r="C5" s="35" t="s">
        <v>1</v>
      </c>
    </row>
    <row r="6" spans="1:3" ht="17.25">
      <c r="A6" s="33">
        <v>5</v>
      </c>
      <c r="B6" s="38" t="s">
        <v>161</v>
      </c>
      <c r="C6" s="35" t="s">
        <v>2</v>
      </c>
    </row>
    <row r="7" spans="1:3" ht="17.25">
      <c r="A7" s="33">
        <v>6</v>
      </c>
      <c r="B7" s="38" t="s">
        <v>162</v>
      </c>
      <c r="C7" s="35" t="s">
        <v>94</v>
      </c>
    </row>
    <row r="8" spans="1:3" ht="17.25">
      <c r="A8" s="33">
        <v>7</v>
      </c>
      <c r="B8" s="38" t="s">
        <v>163</v>
      </c>
      <c r="C8" s="35" t="s">
        <v>3</v>
      </c>
    </row>
    <row r="9" spans="1:3" ht="17.25">
      <c r="A9" s="33">
        <v>8</v>
      </c>
      <c r="B9" s="38" t="s">
        <v>164</v>
      </c>
      <c r="C9" s="35" t="s">
        <v>118</v>
      </c>
    </row>
    <row r="10" spans="1:3" ht="17.25">
      <c r="A10" s="33">
        <v>9</v>
      </c>
      <c r="B10" s="38" t="s">
        <v>146</v>
      </c>
      <c r="C10" s="35" t="s">
        <v>1</v>
      </c>
    </row>
    <row r="11" spans="1:3" ht="17.25">
      <c r="A11" s="33">
        <v>10</v>
      </c>
      <c r="B11" s="38" t="s">
        <v>147</v>
      </c>
      <c r="C11" s="35" t="s">
        <v>122</v>
      </c>
    </row>
    <row r="12" spans="1:3" ht="17.25">
      <c r="A12" s="33">
        <v>11</v>
      </c>
      <c r="B12" s="38" t="s">
        <v>148</v>
      </c>
      <c r="C12" s="35" t="s">
        <v>95</v>
      </c>
    </row>
    <row r="13" spans="1:3" ht="17.25">
      <c r="A13" s="33">
        <v>12</v>
      </c>
      <c r="B13" s="38" t="s">
        <v>149</v>
      </c>
      <c r="C13" s="35" t="s">
        <v>96</v>
      </c>
    </row>
    <row r="14" spans="1:3" ht="17.25">
      <c r="A14" s="33">
        <v>13</v>
      </c>
      <c r="B14" s="38" t="s">
        <v>149</v>
      </c>
      <c r="C14" s="35" t="s">
        <v>96</v>
      </c>
    </row>
    <row r="15" spans="1:3" ht="17.25">
      <c r="A15" s="33">
        <v>14</v>
      </c>
      <c r="B15" s="38" t="s">
        <v>150</v>
      </c>
      <c r="C15" s="35" t="s">
        <v>95</v>
      </c>
    </row>
    <row r="16" spans="1:3" ht="17.25">
      <c r="A16" s="33">
        <v>15</v>
      </c>
      <c r="B16" s="38" t="s">
        <v>150</v>
      </c>
      <c r="C16" s="35" t="s">
        <v>95</v>
      </c>
    </row>
    <row r="17" spans="1:3" ht="17.25">
      <c r="A17" s="33">
        <v>16</v>
      </c>
      <c r="B17" s="38" t="s">
        <v>151</v>
      </c>
      <c r="C17" s="35" t="s">
        <v>94</v>
      </c>
    </row>
    <row r="18" spans="1:3" ht="17.25">
      <c r="A18" s="33">
        <v>17</v>
      </c>
      <c r="B18" s="38" t="s">
        <v>152</v>
      </c>
      <c r="C18" s="35" t="s">
        <v>97</v>
      </c>
    </row>
    <row r="19" spans="1:3" ht="17.25">
      <c r="A19" s="33">
        <v>18</v>
      </c>
      <c r="B19" s="38" t="s">
        <v>153</v>
      </c>
      <c r="C19" s="35" t="s">
        <v>4</v>
      </c>
    </row>
    <row r="20" spans="1:3" ht="27" customHeight="1">
      <c r="A20" s="33">
        <v>19</v>
      </c>
      <c r="B20" s="38" t="s">
        <v>154</v>
      </c>
      <c r="C20" s="35" t="s">
        <v>98</v>
      </c>
    </row>
    <row r="21" spans="1:3" ht="17.25">
      <c r="A21" s="33">
        <v>20</v>
      </c>
      <c r="B21" s="38" t="s">
        <v>154</v>
      </c>
      <c r="C21" s="35" t="s">
        <v>99</v>
      </c>
    </row>
    <row r="22" spans="1:3" ht="17.25">
      <c r="A22" s="33">
        <v>21</v>
      </c>
      <c r="B22" s="38" t="s">
        <v>155</v>
      </c>
      <c r="C22" s="35" t="s">
        <v>5</v>
      </c>
    </row>
    <row r="23" spans="1:3" ht="17.25" customHeight="1">
      <c r="A23" s="33">
        <v>23</v>
      </c>
      <c r="B23" s="38" t="s">
        <v>156</v>
      </c>
      <c r="C23" s="35" t="s">
        <v>100</v>
      </c>
    </row>
    <row r="24" spans="1:3" ht="17.25">
      <c r="A24" s="33">
        <v>24</v>
      </c>
      <c r="B24" s="38" t="s">
        <v>145</v>
      </c>
      <c r="C24" s="35" t="s">
        <v>101</v>
      </c>
    </row>
    <row r="25" spans="1:3" ht="17.25">
      <c r="A25" s="33">
        <v>25</v>
      </c>
      <c r="B25" s="38" t="s">
        <v>144</v>
      </c>
      <c r="C25" s="35" t="s">
        <v>6</v>
      </c>
    </row>
    <row r="26" spans="1:3" ht="17.25">
      <c r="A26" s="33">
        <v>26</v>
      </c>
      <c r="B26" s="38" t="s">
        <v>143</v>
      </c>
      <c r="C26" s="35" t="s">
        <v>7</v>
      </c>
    </row>
    <row r="27" spans="1:3" ht="17.25">
      <c r="A27" s="33">
        <v>27</v>
      </c>
      <c r="B27" s="38" t="s">
        <v>142</v>
      </c>
      <c r="C27" s="35" t="s">
        <v>102</v>
      </c>
    </row>
    <row r="28" spans="1:3" ht="17.25">
      <c r="A28" s="33">
        <v>28</v>
      </c>
      <c r="B28" s="38" t="s">
        <v>141</v>
      </c>
      <c r="C28" s="35" t="s">
        <v>103</v>
      </c>
    </row>
    <row r="29" spans="1:3" ht="17.25">
      <c r="A29" s="33">
        <v>29</v>
      </c>
      <c r="B29" s="38" t="s">
        <v>140</v>
      </c>
      <c r="C29" s="35" t="s">
        <v>8</v>
      </c>
    </row>
    <row r="30" spans="1:3" ht="17.25">
      <c r="A30" s="33">
        <v>30</v>
      </c>
      <c r="B30" s="38" t="s">
        <v>139</v>
      </c>
      <c r="C30" s="35" t="s">
        <v>9</v>
      </c>
    </row>
    <row r="31" spans="1:3" ht="17.25">
      <c r="A31" s="33">
        <v>31</v>
      </c>
      <c r="B31" s="38" t="s">
        <v>138</v>
      </c>
      <c r="C31" s="35" t="s">
        <v>10</v>
      </c>
    </row>
    <row r="32" spans="1:3" ht="17.25">
      <c r="A32" s="33">
        <v>32</v>
      </c>
      <c r="B32" s="38" t="s">
        <v>137</v>
      </c>
      <c r="C32" s="35" t="s">
        <v>11</v>
      </c>
    </row>
    <row r="33" spans="1:3" ht="17.25">
      <c r="A33" s="33">
        <v>33</v>
      </c>
      <c r="B33" s="38" t="s">
        <v>136</v>
      </c>
      <c r="C33" s="35" t="s">
        <v>104</v>
      </c>
    </row>
    <row r="34" spans="1:3" ht="17.25">
      <c r="A34" s="33">
        <v>34</v>
      </c>
      <c r="B34" s="38" t="s">
        <v>135</v>
      </c>
      <c r="C34" s="35" t="s">
        <v>12</v>
      </c>
    </row>
    <row r="35" spans="1:3" ht="16.5" customHeight="1">
      <c r="A35" s="33">
        <v>35</v>
      </c>
      <c r="B35" s="38" t="s">
        <v>134</v>
      </c>
      <c r="C35" s="35" t="s">
        <v>105</v>
      </c>
    </row>
    <row r="36" spans="1:3" ht="17.25">
      <c r="A36" s="33">
        <v>36</v>
      </c>
      <c r="B36" s="38" t="s">
        <v>133</v>
      </c>
      <c r="C36" s="35" t="s">
        <v>106</v>
      </c>
    </row>
    <row r="37" spans="1:3" ht="17.25">
      <c r="A37" s="33">
        <v>37</v>
      </c>
      <c r="B37" s="38" t="s">
        <v>132</v>
      </c>
      <c r="C37" s="35" t="s">
        <v>107</v>
      </c>
    </row>
    <row r="38" spans="1:3" ht="17.25">
      <c r="A38" s="33">
        <v>38</v>
      </c>
      <c r="B38" s="38" t="s">
        <v>131</v>
      </c>
      <c r="C38" s="35" t="s">
        <v>108</v>
      </c>
    </row>
    <row r="39" spans="1:3" ht="28.5" customHeight="1">
      <c r="A39" s="33">
        <v>39</v>
      </c>
      <c r="B39" s="38" t="s">
        <v>130</v>
      </c>
      <c r="C39" s="35" t="s">
        <v>109</v>
      </c>
    </row>
    <row r="40" spans="1:3" ht="17.25">
      <c r="A40" s="33">
        <v>40</v>
      </c>
      <c r="B40" s="38" t="s">
        <v>111</v>
      </c>
      <c r="C40" s="35" t="s">
        <v>110</v>
      </c>
    </row>
    <row r="41" spans="1:3" ht="17.25">
      <c r="A41" s="33">
        <v>41</v>
      </c>
      <c r="B41" s="38" t="s">
        <v>129</v>
      </c>
      <c r="C41" s="35" t="s">
        <v>9</v>
      </c>
    </row>
    <row r="42" spans="1:3" ht="17.25">
      <c r="A42" s="33">
        <v>42</v>
      </c>
      <c r="B42" s="38" t="s">
        <v>129</v>
      </c>
      <c r="C42" s="35" t="s">
        <v>13</v>
      </c>
    </row>
    <row r="43" spans="1:3" ht="17.25">
      <c r="A43" s="33">
        <v>43</v>
      </c>
      <c r="B43" s="38" t="s">
        <v>128</v>
      </c>
      <c r="C43" s="35" t="s">
        <v>14</v>
      </c>
    </row>
    <row r="44" spans="1:3" ht="17.25">
      <c r="A44" s="33">
        <v>44</v>
      </c>
      <c r="B44" s="39" t="s">
        <v>15</v>
      </c>
      <c r="C44" s="36" t="s">
        <v>16</v>
      </c>
    </row>
    <row r="45" spans="1:3" ht="17.25">
      <c r="A45" s="33">
        <v>45</v>
      </c>
      <c r="B45" s="38" t="s">
        <v>127</v>
      </c>
      <c r="C45" s="36" t="s">
        <v>17</v>
      </c>
    </row>
    <row r="46" spans="1:3" ht="15" customHeight="1">
      <c r="A46" s="33">
        <v>46</v>
      </c>
      <c r="B46" s="39" t="s">
        <v>18</v>
      </c>
      <c r="C46" s="36" t="s">
        <v>19</v>
      </c>
    </row>
    <row r="47" spans="1:3" ht="17.25">
      <c r="A47" s="33">
        <v>47</v>
      </c>
      <c r="B47" s="39" t="s">
        <v>20</v>
      </c>
      <c r="C47" s="36" t="s">
        <v>21</v>
      </c>
    </row>
    <row r="48" spans="1:3" ht="17.25">
      <c r="A48" s="33">
        <v>48</v>
      </c>
      <c r="B48" s="39" t="s">
        <v>22</v>
      </c>
      <c r="C48" s="36" t="s">
        <v>23</v>
      </c>
    </row>
    <row r="49" spans="1:3" ht="17.25">
      <c r="A49" s="33">
        <v>49</v>
      </c>
      <c r="B49" s="39" t="s">
        <v>24</v>
      </c>
      <c r="C49" s="36" t="s">
        <v>25</v>
      </c>
    </row>
    <row r="50" spans="1:3" ht="17.25">
      <c r="A50" s="33">
        <v>50</v>
      </c>
      <c r="B50" s="39" t="s">
        <v>26</v>
      </c>
      <c r="C50" s="36" t="s">
        <v>27</v>
      </c>
    </row>
    <row r="51" spans="1:3" ht="17.25">
      <c r="A51" s="33">
        <v>51</v>
      </c>
      <c r="B51" s="39" t="s">
        <v>28</v>
      </c>
      <c r="C51" s="35" t="s">
        <v>121</v>
      </c>
    </row>
    <row r="52" spans="1:3" ht="17.25">
      <c r="A52" s="33">
        <v>52</v>
      </c>
      <c r="B52" s="39" t="s">
        <v>28</v>
      </c>
      <c r="C52" s="36" t="s">
        <v>29</v>
      </c>
    </row>
    <row r="53" spans="1:3" ht="17.25">
      <c r="A53" s="33">
        <v>53</v>
      </c>
      <c r="B53" s="39" t="s">
        <v>30</v>
      </c>
      <c r="C53" s="36" t="s">
        <v>29</v>
      </c>
    </row>
    <row r="54" spans="1:3" ht="17.25">
      <c r="A54" s="33">
        <v>54</v>
      </c>
      <c r="B54" s="39" t="s">
        <v>31</v>
      </c>
      <c r="C54" s="36" t="s">
        <v>32</v>
      </c>
    </row>
    <row r="55" spans="1:3" ht="17.25">
      <c r="A55" s="33">
        <v>55</v>
      </c>
      <c r="B55" s="39" t="s">
        <v>33</v>
      </c>
      <c r="C55" s="36" t="s">
        <v>34</v>
      </c>
    </row>
    <row r="56" spans="1:3" ht="17.25">
      <c r="A56" s="33">
        <v>56</v>
      </c>
      <c r="B56" s="38" t="s">
        <v>35</v>
      </c>
      <c r="C56" s="36" t="s">
        <v>36</v>
      </c>
    </row>
    <row r="57" spans="1:3" ht="17.25">
      <c r="A57" s="33"/>
      <c r="B57" s="38" t="s">
        <v>125</v>
      </c>
      <c r="C57" s="36" t="s">
        <v>126</v>
      </c>
    </row>
    <row r="58" spans="1:3" ht="17.25">
      <c r="A58" s="33">
        <v>57</v>
      </c>
      <c r="B58" s="39" t="s">
        <v>37</v>
      </c>
      <c r="C58" s="36" t="s">
        <v>25</v>
      </c>
    </row>
    <row r="59" spans="1:3" ht="17.25">
      <c r="A59" s="33">
        <v>58</v>
      </c>
      <c r="B59" s="39" t="s">
        <v>38</v>
      </c>
      <c r="C59" s="36" t="s">
        <v>39</v>
      </c>
    </row>
    <row r="60" spans="1:3" ht="17.25">
      <c r="A60" s="33">
        <v>59</v>
      </c>
      <c r="B60" s="39" t="s">
        <v>40</v>
      </c>
      <c r="C60" s="36" t="s">
        <v>41</v>
      </c>
    </row>
    <row r="61" spans="1:3" ht="17.25">
      <c r="A61" s="33">
        <v>60</v>
      </c>
      <c r="B61" s="39" t="s">
        <v>42</v>
      </c>
      <c r="C61" s="35" t="s">
        <v>43</v>
      </c>
    </row>
    <row r="62" spans="1:3" ht="17.25">
      <c r="A62" s="33">
        <v>61</v>
      </c>
      <c r="B62" s="39" t="s">
        <v>44</v>
      </c>
      <c r="C62" s="35" t="s">
        <v>117</v>
      </c>
    </row>
    <row r="63" spans="1:3" ht="17.25">
      <c r="A63" s="33">
        <v>62</v>
      </c>
      <c r="B63" s="39" t="s">
        <v>45</v>
      </c>
      <c r="C63" s="35" t="s">
        <v>120</v>
      </c>
    </row>
    <row r="64" spans="1:3" ht="17.25">
      <c r="A64" s="33">
        <v>63</v>
      </c>
      <c r="B64" s="39" t="s">
        <v>46</v>
      </c>
      <c r="C64" s="36" t="s">
        <v>119</v>
      </c>
    </row>
    <row r="65" spans="1:3" ht="17.25">
      <c r="A65" s="33">
        <v>64</v>
      </c>
      <c r="B65" s="39" t="s">
        <v>47</v>
      </c>
      <c r="C65" s="35" t="s">
        <v>117</v>
      </c>
    </row>
    <row r="66" spans="1:3" ht="17.25">
      <c r="A66" s="33">
        <v>65</v>
      </c>
      <c r="B66" s="39" t="s">
        <v>48</v>
      </c>
      <c r="C66" s="36" t="s">
        <v>49</v>
      </c>
    </row>
    <row r="67" spans="1:3" ht="17.25">
      <c r="A67" s="33">
        <v>66</v>
      </c>
      <c r="B67" s="39" t="s">
        <v>48</v>
      </c>
      <c r="C67" s="36" t="s">
        <v>32</v>
      </c>
    </row>
    <row r="68" spans="1:3" ht="17.25">
      <c r="A68" s="33">
        <v>67</v>
      </c>
      <c r="B68" s="39" t="s">
        <v>50</v>
      </c>
      <c r="C68" s="36" t="s">
        <v>51</v>
      </c>
    </row>
    <row r="69" spans="1:3" ht="17.25">
      <c r="A69" s="33">
        <v>68</v>
      </c>
      <c r="B69" s="39" t="s">
        <v>52</v>
      </c>
      <c r="C69" s="36" t="s">
        <v>53</v>
      </c>
    </row>
    <row r="70" spans="1:3" ht="17.25">
      <c r="A70" s="33">
        <v>69</v>
      </c>
      <c r="B70" s="39" t="s">
        <v>54</v>
      </c>
      <c r="C70" s="36" t="s">
        <v>55</v>
      </c>
    </row>
    <row r="71" spans="1:3" ht="17.25">
      <c r="A71" s="33">
        <v>70</v>
      </c>
      <c r="B71" s="39" t="s">
        <v>56</v>
      </c>
      <c r="C71" s="36" t="s">
        <v>25</v>
      </c>
    </row>
    <row r="72" spans="1:3" ht="17.25">
      <c r="A72" s="34">
        <v>71</v>
      </c>
      <c r="B72" s="40" t="s">
        <v>56</v>
      </c>
      <c r="C72" s="37" t="s">
        <v>49</v>
      </c>
    </row>
    <row r="73" spans="1:3" ht="17.25">
      <c r="A73" s="33">
        <v>72</v>
      </c>
      <c r="B73" s="39" t="s">
        <v>112</v>
      </c>
      <c r="C73" s="36" t="s">
        <v>113</v>
      </c>
    </row>
    <row r="74" spans="1:3" ht="17.25">
      <c r="A74" s="33">
        <v>73</v>
      </c>
      <c r="B74" s="38" t="s">
        <v>114</v>
      </c>
      <c r="C74" s="35" t="s">
        <v>115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rightToLeft="1" view="pageBreakPreview" zoomScale="60" zoomScaleNormal="65" workbookViewId="0">
      <selection activeCell="C9" sqref="C9"/>
    </sheetView>
  </sheetViews>
  <sheetFormatPr defaultColWidth="8.5" defaultRowHeight="14.25"/>
  <cols>
    <col min="2" max="2" width="55.875" customWidth="1"/>
    <col min="3" max="3" width="31.625" style="13" customWidth="1"/>
    <col min="4" max="4" width="26.875" style="14" customWidth="1"/>
  </cols>
  <sheetData>
    <row r="1" spans="2:4" ht="57.75" customHeight="1" thickBot="1"/>
    <row r="2" spans="2:4" ht="38.25" thickBot="1">
      <c r="B2" s="43" t="s">
        <v>87</v>
      </c>
      <c r="C2" s="44"/>
      <c r="D2" s="45"/>
    </row>
    <row r="3" spans="2:4" ht="36">
      <c r="B3" s="21" t="s">
        <v>89</v>
      </c>
      <c r="C3" s="22" t="s">
        <v>92</v>
      </c>
      <c r="D3" s="23" t="s">
        <v>90</v>
      </c>
    </row>
    <row r="4" spans="2:4" ht="36">
      <c r="B4" s="18" t="s">
        <v>57</v>
      </c>
      <c r="C4" s="19" t="e">
        <f xml:space="preserve"> SUMIF(#REF!, "RT",#REF!)</f>
        <v>#REF!</v>
      </c>
      <c r="D4" s="20" t="e">
        <f>COUNTIF(#REF!, "RT")</f>
        <v>#REF!</v>
      </c>
    </row>
    <row r="5" spans="2:4" ht="36">
      <c r="B5" s="18" t="s">
        <v>58</v>
      </c>
      <c r="C5" s="19" t="e">
        <f xml:space="preserve"> SUMIF(#REF!, "RA",#REF!)</f>
        <v>#REF!</v>
      </c>
      <c r="D5" s="20" t="e">
        <f>COUNTIF(#REF!, "RA")</f>
        <v>#REF!</v>
      </c>
    </row>
    <row r="6" spans="2:4" ht="36">
      <c r="B6" s="18" t="s">
        <v>59</v>
      </c>
      <c r="C6" s="19" t="e">
        <f xml:space="preserve"> SUMIF(#REF!, "OT",#REF!)</f>
        <v>#REF!</v>
      </c>
      <c r="D6" s="20" t="e">
        <f>COUNTIF(#REF!, "OT")</f>
        <v>#REF!</v>
      </c>
    </row>
    <row r="7" spans="2:4" ht="36">
      <c r="B7" s="18" t="s">
        <v>60</v>
      </c>
      <c r="C7" s="19" t="e">
        <f xml:space="preserve"> SUMIF(#REF!, "OA",#REF!)</f>
        <v>#REF!</v>
      </c>
      <c r="D7" s="20" t="e">
        <f>COUNTIF(#REF!, "OA")</f>
        <v>#REF!</v>
      </c>
    </row>
    <row r="8" spans="2:4" ht="36.75" thickBot="1">
      <c r="B8" s="24" t="s">
        <v>61</v>
      </c>
      <c r="C8" s="25" t="e">
        <f xml:space="preserve"> SUMIF(#REF!, "LS",#REF!)</f>
        <v>#REF!</v>
      </c>
      <c r="D8" s="26" t="e">
        <f>COUNTIF(#REF!, "LS")</f>
        <v>#REF!</v>
      </c>
    </row>
    <row r="9" spans="2:4" ht="36.75" thickBot="1">
      <c r="B9" s="27" t="s">
        <v>91</v>
      </c>
      <c r="C9" s="28" t="e">
        <f xml:space="preserve"> SUMIF(#REF!, "تسویه",#REF!)</f>
        <v>#REF!</v>
      </c>
      <c r="D9" s="29" t="e">
        <f>SUM(D4:D8)</f>
        <v>#REF!</v>
      </c>
    </row>
    <row r="10" spans="2:4" ht="74.25" customHeight="1"/>
    <row r="11" spans="2:4" ht="33.75">
      <c r="B11" s="15"/>
      <c r="C11" s="16"/>
      <c r="D11" s="17"/>
    </row>
    <row r="12" spans="2:4" ht="33.75">
      <c r="B12" s="15"/>
      <c r="C12" s="16"/>
      <c r="D12" s="17"/>
    </row>
    <row r="13" spans="2:4" ht="33.75">
      <c r="B13" s="15"/>
      <c r="C13" s="16"/>
      <c r="D13" s="17"/>
    </row>
    <row r="14" spans="2:4" ht="33.75">
      <c r="B14" s="15"/>
      <c r="C14" s="16"/>
      <c r="D14" s="17"/>
    </row>
    <row r="15" spans="2:4" ht="33.75">
      <c r="B15" s="15"/>
      <c r="C15" s="16"/>
      <c r="D15" s="17"/>
    </row>
    <row r="16" spans="2:4" ht="33.75">
      <c r="B16" s="15"/>
      <c r="C16" s="16"/>
      <c r="D16" s="17"/>
    </row>
    <row r="17" spans="2:4" ht="33.75">
      <c r="B17" s="15"/>
      <c r="C17" s="16"/>
      <c r="D17" s="17"/>
    </row>
    <row r="18" spans="2:4" ht="33.75">
      <c r="B18" s="15"/>
      <c r="C18" s="16"/>
      <c r="D18" s="17"/>
    </row>
    <row r="19" spans="2:4" ht="33.75">
      <c r="B19" s="15"/>
      <c r="C19" s="16"/>
      <c r="D19" s="17"/>
    </row>
    <row r="20" spans="2:4" ht="33.75">
      <c r="B20" s="15"/>
      <c r="C20" s="16"/>
      <c r="D20" s="17"/>
    </row>
    <row r="21" spans="2:4" ht="33.75">
      <c r="B21" s="15"/>
      <c r="C21" s="16"/>
      <c r="D21" s="17"/>
    </row>
    <row r="22" spans="2:4" ht="33.75">
      <c r="B22" s="15"/>
      <c r="C22" s="16"/>
      <c r="D22" s="17"/>
    </row>
    <row r="23" spans="2:4" ht="33.75">
      <c r="B23" s="15"/>
      <c r="C23" s="16"/>
      <c r="D23" s="17"/>
    </row>
    <row r="24" spans="2:4" ht="33.75">
      <c r="B24" s="15"/>
      <c r="C24" s="16"/>
      <c r="D24" s="17"/>
    </row>
    <row r="25" spans="2:4" ht="33.75">
      <c r="B25" s="15"/>
      <c r="C25" s="16"/>
      <c r="D25" s="17"/>
    </row>
    <row r="26" spans="2:4" ht="33.75">
      <c r="B26" s="15"/>
      <c r="C26" s="16"/>
      <c r="D26" s="17"/>
    </row>
    <row r="27" spans="2:4" ht="33.75">
      <c r="B27" s="15"/>
      <c r="C27" s="16"/>
      <c r="D27" s="17"/>
    </row>
    <row r="28" spans="2:4" ht="33.75">
      <c r="B28" s="15"/>
      <c r="C28" s="16"/>
      <c r="D28" s="17"/>
    </row>
    <row r="29" spans="2:4" ht="33.75">
      <c r="B29" s="15"/>
      <c r="C29" s="16"/>
      <c r="D29" s="17"/>
    </row>
    <row r="30" spans="2:4" ht="33.75">
      <c r="B30" s="15"/>
      <c r="C30" s="16"/>
      <c r="D30" s="17"/>
    </row>
    <row r="31" spans="2:4" ht="33.75">
      <c r="B31" s="15"/>
      <c r="C31" s="16"/>
      <c r="D31" s="17"/>
    </row>
    <row r="32" spans="2:4" ht="33.75">
      <c r="B32" s="15"/>
      <c r="C32" s="16"/>
      <c r="D32" s="17"/>
    </row>
    <row r="33" spans="2:4" ht="33.75">
      <c r="B33" s="15"/>
      <c r="C33" s="16"/>
      <c r="D33" s="17"/>
    </row>
    <row r="34" spans="2:4" ht="33.75">
      <c r="B34" s="15"/>
      <c r="C34" s="16"/>
      <c r="D34" s="17"/>
    </row>
    <row r="35" spans="2:4" ht="33.75">
      <c r="B35" s="15"/>
      <c r="C35" s="16"/>
      <c r="D35" s="17"/>
    </row>
    <row r="36" spans="2:4" ht="33.75">
      <c r="B36" s="15"/>
      <c r="C36" s="16"/>
      <c r="D36" s="17"/>
    </row>
  </sheetData>
  <mergeCells count="1">
    <mergeCell ref="B2:D2"/>
  </mergeCells>
  <pageMargins left="0.7" right="0.7" top="0.75" bottom="0.75" header="0.51180555555555496" footer="0.51180555555555496"/>
  <pageSetup scale="72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"/>
  <sheetViews>
    <sheetView rightToLeft="1" view="pageBreakPreview" zoomScale="60" zoomScaleNormal="65" workbookViewId="0">
      <pane ySplit="1" topLeftCell="A2" activePane="bottomLeft" state="frozen"/>
      <selection pane="bottomLeft" activeCell="A15" sqref="A15"/>
    </sheetView>
  </sheetViews>
  <sheetFormatPr defaultColWidth="9.125" defaultRowHeight="14.25"/>
  <cols>
    <col min="1" max="1" width="11.125" style="1" customWidth="1"/>
    <col min="2" max="2" width="9.25" style="1" customWidth="1"/>
    <col min="3" max="3" width="53.25" style="1" customWidth="1"/>
    <col min="4" max="4" width="38.75" style="1" customWidth="1"/>
    <col min="5" max="5" width="41.25" style="1" customWidth="1"/>
    <col min="6" max="1024" width="9.125" style="1"/>
  </cols>
  <sheetData>
    <row r="1" spans="1:5" s="2" customFormat="1" ht="15">
      <c r="A1" s="2" t="s">
        <v>62</v>
      </c>
      <c r="B1" s="2" t="s">
        <v>63</v>
      </c>
      <c r="C1" s="2" t="s">
        <v>64</v>
      </c>
    </row>
    <row r="2" spans="1:5">
      <c r="A2" s="1" t="s">
        <v>65</v>
      </c>
      <c r="C2" s="1" t="s">
        <v>66</v>
      </c>
    </row>
    <row r="3" spans="1:5">
      <c r="C3" s="46" t="s">
        <v>67</v>
      </c>
      <c r="D3" s="1" t="s">
        <v>68</v>
      </c>
      <c r="E3" s="1" t="s">
        <v>69</v>
      </c>
    </row>
    <row r="4" spans="1:5">
      <c r="C4" s="46"/>
      <c r="D4" s="1" t="s">
        <v>70</v>
      </c>
      <c r="E4" s="1" t="s">
        <v>71</v>
      </c>
    </row>
    <row r="6" spans="1:5">
      <c r="A6" s="1" t="s">
        <v>72</v>
      </c>
      <c r="C6" s="1" t="s">
        <v>73</v>
      </c>
    </row>
    <row r="8" spans="1:5" s="3" customFormat="1">
      <c r="A8" s="3">
        <v>30769231</v>
      </c>
      <c r="B8" s="4">
        <v>1.3</v>
      </c>
      <c r="C8" s="3">
        <f>A8*B8</f>
        <v>40000000.300000004</v>
      </c>
    </row>
    <row r="9" spans="1:5">
      <c r="A9" s="3">
        <v>12307692</v>
      </c>
      <c r="B9" s="4">
        <v>1.3</v>
      </c>
      <c r="C9" s="3">
        <f>A9*B9</f>
        <v>15999999.6</v>
      </c>
    </row>
    <row r="10" spans="1:5">
      <c r="A10" s="3">
        <v>53846154</v>
      </c>
      <c r="B10" s="4">
        <v>1.3</v>
      </c>
      <c r="C10" s="3">
        <f>A10*B10</f>
        <v>70000000.200000003</v>
      </c>
    </row>
    <row r="11" spans="1:5">
      <c r="A11" s="3">
        <v>50000000</v>
      </c>
      <c r="B11" s="4">
        <v>1.3</v>
      </c>
      <c r="C11" s="3">
        <f>A11*B11</f>
        <v>65000000</v>
      </c>
      <c r="D11" s="1">
        <v>70000</v>
      </c>
    </row>
    <row r="12" spans="1:5" s="5" customFormat="1"/>
    <row r="13" spans="1:5">
      <c r="A13" s="3">
        <v>70000000</v>
      </c>
      <c r="B13" s="4">
        <v>1.3</v>
      </c>
      <c r="C13" s="3">
        <f>A13/B13</f>
        <v>53846153.846153848</v>
      </c>
    </row>
    <row r="14" spans="1:5">
      <c r="A14" s="3">
        <v>210000000</v>
      </c>
      <c r="B14" s="4">
        <v>1.3</v>
      </c>
      <c r="C14" s="3">
        <f>A14/B14</f>
        <v>161538461.53846154</v>
      </c>
    </row>
    <row r="15" spans="1:5">
      <c r="A15" s="3"/>
      <c r="B15" s="4">
        <v>1.3</v>
      </c>
      <c r="C15" s="3">
        <f>A15/B15</f>
        <v>0</v>
      </c>
    </row>
  </sheetData>
  <mergeCells count="1">
    <mergeCell ref="C3:C4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9"/>
  <sheetViews>
    <sheetView rightToLeft="1" zoomScale="65" zoomScaleNormal="65" workbookViewId="0">
      <selection activeCell="B6" sqref="B6"/>
    </sheetView>
  </sheetViews>
  <sheetFormatPr defaultColWidth="9.125" defaultRowHeight="18"/>
  <cols>
    <col min="1" max="1" width="40.125" style="6" customWidth="1"/>
    <col min="2" max="2" width="49.375" style="6" customWidth="1"/>
    <col min="3" max="3" width="6.25" style="6" customWidth="1"/>
    <col min="4" max="4" width="6.875" style="6" customWidth="1"/>
    <col min="5" max="17" width="9.125" style="6"/>
    <col min="18" max="18" width="15.875" style="7" customWidth="1"/>
    <col min="19" max="20" width="17.125" style="7" customWidth="1"/>
    <col min="21" max="21" width="15.875" style="7" customWidth="1"/>
    <col min="22" max="22" width="9.125" style="8"/>
    <col min="23" max="1024" width="9.125" style="6"/>
  </cols>
  <sheetData>
    <row r="1" spans="1:22" ht="22.5">
      <c r="A1" s="9" t="s">
        <v>74</v>
      </c>
      <c r="B1" s="10" t="s">
        <v>75</v>
      </c>
    </row>
    <row r="2" spans="1:22" ht="22.5">
      <c r="A2" s="9" t="s">
        <v>76</v>
      </c>
      <c r="B2" s="10" t="s">
        <v>77</v>
      </c>
    </row>
    <row r="3" spans="1:22" ht="22.5">
      <c r="A3" s="9" t="s">
        <v>78</v>
      </c>
      <c r="B3" s="10" t="s">
        <v>79</v>
      </c>
    </row>
    <row r="4" spans="1:22" ht="22.5">
      <c r="A4" s="9" t="s">
        <v>80</v>
      </c>
      <c r="B4" s="10" t="s">
        <v>81</v>
      </c>
    </row>
    <row r="5" spans="1:22" ht="22.5">
      <c r="A5" s="9" t="s">
        <v>82</v>
      </c>
      <c r="B5" s="10">
        <v>14003014162</v>
      </c>
    </row>
    <row r="6" spans="1:22" ht="22.5">
      <c r="A6" s="9" t="s">
        <v>83</v>
      </c>
      <c r="B6" s="6">
        <v>0.1</v>
      </c>
    </row>
    <row r="7" spans="1:22" ht="22.5">
      <c r="A7" s="9" t="s">
        <v>84</v>
      </c>
      <c r="B7" s="11">
        <v>0.3</v>
      </c>
      <c r="V7" s="12"/>
    </row>
    <row r="8" spans="1:22" ht="22.5">
      <c r="A8" s="9" t="s">
        <v>85</v>
      </c>
      <c r="B8" s="6">
        <v>0.3</v>
      </c>
    </row>
    <row r="9" spans="1:22" ht="22.5">
      <c r="A9" s="9" t="s">
        <v>86</v>
      </c>
      <c r="B9" s="6">
        <v>0.2</v>
      </c>
    </row>
  </sheetData>
  <pageMargins left="0.7" right="0.7" top="0.75" bottom="0.75" header="0.51180555555555496" footer="0.51180555555555496"/>
  <pageSetup firstPageNumber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آزمایشگاه فناوری ارتباطات</vt:lpstr>
      <vt:lpstr>Repots</vt:lpstr>
      <vt:lpstr>لیست آزمونها</vt:lpstr>
      <vt:lpstr>تنظیمات</vt:lpstr>
      <vt:lpstr>masterDiscount</vt:lpstr>
      <vt:lpstr>overhead</vt:lpstr>
      <vt:lpstr>Repots!Print_Area</vt:lpstr>
      <vt:lpstr>studentDiscount</vt:lpstr>
      <vt:lpstr>taxRate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amir dabaghi</dc:creator>
  <dc:description/>
  <cp:lastModifiedBy>Sharifi</cp:lastModifiedBy>
  <cp:revision>20</cp:revision>
  <cp:lastPrinted>2026-02-15T07:44:46Z</cp:lastPrinted>
  <dcterms:created xsi:type="dcterms:W3CDTF">2025-05-12T02:12:37Z</dcterms:created>
  <dcterms:modified xsi:type="dcterms:W3CDTF">2026-07-05T19:39:18Z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