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pivotTables/pivotTable1.xml" ContentType="application/vnd.openxmlformats-officedocument.spreadsheetml.pivotTable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pivotTables/pivotTable2.xml" ContentType="application/vnd.openxmlformats-officedocument.spreadsheetml.pivotTable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pivotTables/pivotTable3.xml" ContentType="application/vnd.openxmlformats-officedocument.spreadsheetml.pivotTable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pivotTables/pivotTable4.xml" ContentType="application/vnd.openxmlformats-officedocument.spreadsheetml.pivotTab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pivotTables/pivotTable5.xml" ContentType="application/vnd.openxmlformats-officedocument.spreadsheetml.pivotTable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pivotTables/pivotTable6.xml" ContentType="application/vnd.openxmlformats-officedocument.spreadsheetml.pivotTable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pivotTables/pivotTable7.xml" ContentType="application/vnd.openxmlformats-officedocument.spreadsheetml.pivotTable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pivotTables/pivotTable8.xml" ContentType="application/vnd.openxmlformats-officedocument.spreadsheetml.pivotTab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pivotTables/pivotTable9.xml" ContentType="application/vnd.openxmlformats-officedocument.spreadsheetml.pivotTable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pivotTables/pivotTable10.xml" ContentType="application/vnd.openxmlformats-officedocument.spreadsheetml.pivotTable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pivotTables/pivotTable11.xml" ContentType="application/vnd.openxmlformats-officedocument.spreadsheetml.pivotTable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pivotTables/pivotTable12.xml" ContentType="application/vnd.openxmlformats-officedocument.spreadsheetml.pivotTable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pivotTables/pivotTable13.xml" ContentType="application/vnd.openxmlformats-officedocument.spreadsheetml.pivotTable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pivotTables/pivotTable14.xml" ContentType="application/vnd.openxmlformats-officedocument.spreadsheetml.pivotTab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pivotTables/pivotTable15.xml" ContentType="application/vnd.openxmlformats-officedocument.spreadsheetml.pivotTable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pivotTables/pivotTable16.xml" ContentType="application/vnd.openxmlformats-officedocument.spreadsheetml.pivotTable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pivotTables/pivotTable17.xml" ContentType="application/vnd.openxmlformats-officedocument.spreadsheetml.pivotTable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pivotTables/pivotTable18.xml" ContentType="application/vnd.openxmlformats-officedocument.spreadsheetml.pivotTable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pivotTables/pivotTable19.xml" ContentType="application/vnd.openxmlformats-officedocument.spreadsheetml.pivotTable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pivotTables/pivotTable20.xml" ContentType="application/vnd.openxmlformats-officedocument.spreadsheetml.pivotTable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pivotTables/pivotTable21.xml" ContentType="application/vnd.openxmlformats-officedocument.spreadsheetml.pivotTable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pivotTables/pivotTable22.xml" ContentType="application/vnd.openxmlformats-officedocument.spreadsheetml.pivotTable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pivotTables/pivotTable23.xml" ContentType="application/vnd.openxmlformats-officedocument.spreadsheetml.pivotTable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pivotTables/pivotTable24.xml" ContentType="application/vnd.openxmlformats-officedocument.spreadsheetml.pivotTable+xml"/>
  <Override PartName="/xl/drawings/drawing9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MISYSTEM\Amar\معاونت برنامه ریزی و نظارت\مدیریت عملکرد\گزارش عملکرد در سال 99 تا 1403 - خانم عزیززاده\DATASET-1403\ارسالی\"/>
    </mc:Choice>
  </mc:AlternateContent>
  <xr:revisionPtr revIDLastSave="0" documentId="13_ncr:1_{045133A4-580C-4B85-96EB-8E140CF70F3F}" xr6:coauthVersionLast="47" xr6:coauthVersionMax="47" xr10:uidLastSave="{00000000-0000-0000-0000-000000000000}"/>
  <bookViews>
    <workbookView xWindow="-120" yWindow="-120" windowWidth="24240" windowHeight="13140" tabRatio="953" firstSheet="9" activeTab="9" xr2:uid="{00000000-000D-0000-FFFF-FFFF00000000}"/>
  </bookViews>
  <sheets>
    <sheet name="Sheet1" sheetId="331" state="hidden" r:id="rId1"/>
    <sheet name="نمودار دایره ای محکومیت شعب" sheetId="389" state="hidden" r:id="rId2"/>
    <sheet name="مقايسه با سال قبل شعبه (4)" sheetId="388" state="hidden" r:id="rId3"/>
    <sheet name="مقايسه با سال قبل شعبه (3)" sheetId="387" state="hidden" r:id="rId4"/>
    <sheet name="ملی سال 1401(2)" sheetId="143" state="hidden" r:id="rId5"/>
    <sheet name=" ملی سال 1400 (2)" sheetId="144" state="hidden" r:id="rId6"/>
    <sheet name="گشت سال 1401 (2) آمارعملکرد (2)" sheetId="162" state="hidden" r:id="rId7"/>
    <sheet name="گشت سال 1400 (2) آمار عملکر (2)" sheetId="164" state="hidden" r:id="rId8"/>
    <sheet name="آمار گشت سیار (3)" sheetId="390" state="hidden" r:id="rId9"/>
    <sheet name="آمار گرانفروشی" sheetId="290" r:id="rId10"/>
    <sheet name="اصناف1400 " sheetId="135" state="hidden" r:id="rId11"/>
    <sheet name="صمت 1400" sheetId="136" state="hidden" r:id="rId12"/>
    <sheet name="کل 1400" sheetId="137" state="hidden" r:id="rId13"/>
    <sheet name="اصناف 99" sheetId="138" state="hidden" r:id="rId14"/>
    <sheet name="صمت 99" sheetId="139" state="hidden" r:id="rId15"/>
    <sheet name="کل 99" sheetId="140" state="hidden" r:id="rId16"/>
    <sheet name="آمار" sheetId="141" state="hidden" r:id="rId17"/>
    <sheet name="Kala99 (6)" sheetId="172" state="hidden" r:id="rId18"/>
    <sheet name="FKala99 (6)" sheetId="173" state="hidden" r:id="rId19"/>
    <sheet name="Kala1400 (6)" sheetId="174" state="hidden" r:id="rId20"/>
    <sheet name="FKala1400 (6)" sheetId="175" state="hidden" r:id="rId21"/>
    <sheet name="مقایسه تخم مرغ (6)" sheetId="176" state="hidden" r:id="rId22"/>
    <sheet name="Kala99 (7)" sheetId="177" state="hidden" r:id="rId23"/>
    <sheet name="FKala99 (7)" sheetId="178" state="hidden" r:id="rId24"/>
    <sheet name="Kala1400 (7)" sheetId="179" state="hidden" r:id="rId25"/>
    <sheet name="FKala1400 (7)" sheetId="180" state="hidden" r:id="rId26"/>
    <sheet name="مقایسه    گوشت دام (7)" sheetId="181" state="hidden" r:id="rId27"/>
    <sheet name="Kala99 (8)" sheetId="182" state="hidden" r:id="rId28"/>
    <sheet name="FKala99 (8)" sheetId="183" state="hidden" r:id="rId29"/>
    <sheet name="Kala1400 (8)" sheetId="184" state="hidden" r:id="rId30"/>
    <sheet name="FKala1400 (8)" sheetId="185" state="hidden" r:id="rId31"/>
    <sheet name="مقایسه  فولاد (8)" sheetId="186" state="hidden" r:id="rId32"/>
    <sheet name="Kala99 (9)" sheetId="187" state="hidden" r:id="rId33"/>
    <sheet name="FKala99 (9)" sheetId="188" state="hidden" r:id="rId34"/>
    <sheet name="Kala1400 (9)" sheetId="189" state="hidden" r:id="rId35"/>
    <sheet name="FKala1400 (9)" sheetId="190" state="hidden" r:id="rId36"/>
    <sheet name="مقایسه    سیمان (9)" sheetId="191" state="hidden" r:id="rId37"/>
    <sheet name="Kala99 (10)" sheetId="192" state="hidden" r:id="rId38"/>
    <sheet name="FKala99 (10)" sheetId="193" state="hidden" r:id="rId39"/>
    <sheet name="Kala1400 (10)" sheetId="194" state="hidden" r:id="rId40"/>
    <sheet name="FKala1400 (10)" sheetId="195" state="hidden" r:id="rId41"/>
    <sheet name="مقایسه    جوجه (10)" sheetId="196" state="hidden" r:id="rId42"/>
    <sheet name="Kala99 (11)" sheetId="197" state="hidden" r:id="rId43"/>
    <sheet name="FKala99 (11)" sheetId="198" state="hidden" r:id="rId44"/>
    <sheet name="Kala1400 (11)" sheetId="199" state="hidden" r:id="rId45"/>
    <sheet name="FKala1400 (11)" sheetId="200" state="hidden" r:id="rId46"/>
    <sheet name="مقایسه    نهاده های دامی (11)" sheetId="201" state="hidden" r:id="rId47"/>
    <sheet name="Kala99 (12)" sheetId="202" state="hidden" r:id="rId48"/>
    <sheet name="FKala99 (12)" sheetId="203" state="hidden" r:id="rId49"/>
    <sheet name="Kala1400 (12)" sheetId="204" state="hidden" r:id="rId50"/>
    <sheet name="FKala1400 (12)" sheetId="205" state="hidden" r:id="rId51"/>
    <sheet name="مقایسه   محصولات کشاورزی(11)" sheetId="206" state="hidden" r:id="rId52"/>
    <sheet name="مقایسه روغن های خوراکی" sheetId="145" state="hidden" r:id="rId53"/>
    <sheet name="Kala99" sheetId="146" state="hidden" r:id="rId54"/>
    <sheet name="FKala99" sheetId="147" state="hidden" r:id="rId55"/>
    <sheet name="Kala1400" sheetId="148" state="hidden" r:id="rId56"/>
    <sheet name="FKala1400" sheetId="149" state="hidden" r:id="rId57"/>
    <sheet name="مقایسه   میوه ها (2)" sheetId="150" state="hidden" r:id="rId58"/>
    <sheet name="Kala99 (2)" sheetId="151" state="hidden" r:id="rId59"/>
    <sheet name="FKala99 (2)" sheetId="152" state="hidden" r:id="rId60"/>
    <sheet name="Kala1400 (2)" sheetId="153" state="hidden" r:id="rId61"/>
    <sheet name="FKala1400 (2)" sheetId="154" state="hidden" r:id="rId62"/>
    <sheet name="مقایسه   مرغ (3)" sheetId="155" state="hidden" r:id="rId63"/>
    <sheet name="Kala99 (3)" sheetId="156" state="hidden" r:id="rId64"/>
    <sheet name="FKala99 (3)" sheetId="157" state="hidden" r:id="rId65"/>
    <sheet name="Kala1400 (3)" sheetId="158" state="hidden" r:id="rId66"/>
    <sheet name="FKala1400 (3)" sheetId="159" state="hidden" r:id="rId67"/>
    <sheet name="مرغ 98" sheetId="70" state="hidden" r:id="rId68"/>
    <sheet name="مرغ 97" sheetId="71" state="hidden" r:id="rId69"/>
    <sheet name="مقايسه مرغ" sheetId="72" state="hidden" r:id="rId70"/>
    <sheet name="فولاد سال 97 " sheetId="130" state="hidden" r:id="rId71"/>
    <sheet name="آمار فولاد کل سال 97 " sheetId="131" state="hidden" r:id="rId72"/>
    <sheet name="فولاد 98" sheetId="132" state="hidden" r:id="rId73"/>
    <sheet name="فولاد 97" sheetId="133" state="hidden" r:id="rId74"/>
    <sheet name="مقايسه فولاد" sheetId="134" state="hidden" r:id="rId75"/>
    <sheet name="روغن موتور به تفکیک استان" sheetId="247" state="hidden" r:id="rId76"/>
    <sheet name="Kala99 (16)" sheetId="248" state="hidden" r:id="rId77"/>
    <sheet name="FKala99 (16)" sheetId="249" state="hidden" r:id="rId78"/>
    <sheet name="Kala1400 (16)" sheetId="250" state="hidden" r:id="rId79"/>
    <sheet name="FKala1400 (16)" sheetId="251" state="hidden" r:id="rId80"/>
    <sheet name="مقایسه خودرو(16)" sheetId="252" state="hidden" r:id="rId81"/>
    <sheet name="Kala1401 (23)" sheetId="337" state="hidden" r:id="rId82"/>
    <sheet name="FKala1401 (23)" sheetId="338" state="hidden" r:id="rId83"/>
    <sheet name="Kala1400 (23)" sheetId="339" state="hidden" r:id="rId84"/>
    <sheet name="FKala1400 (23)" sheetId="340" state="hidden" r:id="rId85"/>
    <sheet name="مقایسه نهاده های دامی(23)" sheetId="341" state="hidden" r:id="rId86"/>
    <sheet name="Kala1401 (27)" sheetId="367" state="hidden" r:id="rId87"/>
    <sheet name="FKala1401 (27)" sheetId="368" state="hidden" r:id="rId88"/>
    <sheet name="Kala1400 (27)" sheetId="369" state="hidden" r:id="rId89"/>
    <sheet name="FKala1400 (27)" sheetId="370" state="hidden" r:id="rId90"/>
    <sheet name="مقایسه ذرت(27)" sheetId="371" state="hidden" r:id="rId91"/>
    <sheet name="Kala1400(28)" sheetId="372" state="hidden" r:id="rId92"/>
    <sheet name="FKala1401 (28)" sheetId="373" state="hidden" r:id="rId93"/>
    <sheet name="Kala1399(28)" sheetId="374" state="hidden" r:id="rId94"/>
    <sheet name="FKala1400 (28)" sheetId="375" state="hidden" r:id="rId95"/>
    <sheet name="مقایسه سالانه ذرت(28)" sheetId="376" state="hidden" r:id="rId96"/>
    <sheet name="Kala1401 (29)" sheetId="377" state="hidden" r:id="rId97"/>
    <sheet name="FKala1401 (29)" sheetId="378" state="hidden" r:id="rId98"/>
    <sheet name="Kala1400 (29)" sheetId="379" state="hidden" r:id="rId99"/>
    <sheet name="FKala1400 (29)" sheetId="380" state="hidden" r:id="rId100"/>
    <sheet name="مقایسه حمل و نقل کالا و پست(29)" sheetId="381" state="hidden" r:id="rId101"/>
    <sheet name="Kala1400(30)" sheetId="382" state="hidden" r:id="rId102"/>
    <sheet name="FKala1401 (30)" sheetId="383" state="hidden" r:id="rId103"/>
    <sheet name="Kala1399(30)" sheetId="384" state="hidden" r:id="rId104"/>
    <sheet name="FKala1400 (30)" sheetId="385" state="hidden" r:id="rId105"/>
    <sheet name="مقایسه سالانه حمل و نقل کال(30)" sheetId="386" state="hidden" r:id="rId106"/>
    <sheet name="Kala99 (25)" sheetId="352" state="hidden" r:id="rId107"/>
    <sheet name="FKala99 (25)" sheetId="353" state="hidden" r:id="rId108"/>
    <sheet name="Kala1400 (25)" sheetId="354" state="hidden" r:id="rId109"/>
    <sheet name="FKala1400 (25)" sheetId="355" state="hidden" r:id="rId110"/>
    <sheet name="مقایسه نهاده های دامی(25)" sheetId="356" state="hidden" r:id="rId111"/>
    <sheet name="Kala99 (26)" sheetId="357" state="hidden" r:id="rId112"/>
    <sheet name="FKala99 (26)" sheetId="358" state="hidden" r:id="rId113"/>
    <sheet name="Kala1400 (26)" sheetId="359" state="hidden" r:id="rId114"/>
    <sheet name="FKala1400 (26)" sheetId="360" state="hidden" r:id="rId115"/>
    <sheet name="مقایسه محصولات لبنی(26)" sheetId="361" state="hidden" r:id="rId116"/>
    <sheet name="Kala99 (24)" sheetId="347" state="hidden" r:id="rId117"/>
    <sheet name="FKala99 (24)" sheetId="348" state="hidden" r:id="rId118"/>
    <sheet name="Kala1400 (24)" sheetId="349" state="hidden" r:id="rId119"/>
    <sheet name="FKala1400 (24)" sheetId="350" state="hidden" r:id="rId120"/>
    <sheet name="مقایسه شیشه و فلزات(24)" sheetId="351" state="hidden" r:id="rId121"/>
    <sheet name="Kala99 (21)" sheetId="319" state="hidden" r:id="rId122"/>
    <sheet name="FKala99 (21)" sheetId="320" state="hidden" r:id="rId123"/>
    <sheet name="Kala1400 (21)" sheetId="321" state="hidden" r:id="rId124"/>
    <sheet name="FKala1400 (21)" sheetId="322" state="hidden" r:id="rId125"/>
    <sheet name="مقایسه گوشی تلفن همراه(21)" sheetId="323" state="hidden" r:id="rId126"/>
    <sheet name="Kala99 (17)" sheetId="294" state="hidden" r:id="rId127"/>
    <sheet name="FKala99 (17)" sheetId="295" state="hidden" r:id="rId128"/>
    <sheet name="Kala1400 (17)" sheetId="296" state="hidden" r:id="rId129"/>
    <sheet name="FKala1400 (17)" sheetId="297" state="hidden" r:id="rId130"/>
    <sheet name="مقایسه تخم مرغ(17)" sheetId="298" state="hidden" r:id="rId131"/>
    <sheet name="Kala99 (18)" sheetId="299" state="hidden" r:id="rId132"/>
    <sheet name="FKala99 (18)" sheetId="300" state="hidden" r:id="rId133"/>
    <sheet name="Kala1400 (18)" sheetId="301" state="hidden" r:id="rId134"/>
    <sheet name="FKala1400 (18)" sheetId="302" state="hidden" r:id="rId135"/>
    <sheet name="مقایسه گوشت دام(18)" sheetId="303" state="hidden" r:id="rId136"/>
    <sheet name="Kala99 (19)" sheetId="304" state="hidden" r:id="rId137"/>
    <sheet name="FKala99 (19)" sheetId="305" state="hidden" r:id="rId138"/>
    <sheet name="Kala1400 (19)" sheetId="306" state="hidden" r:id="rId139"/>
    <sheet name="FKala1400 (19)" sheetId="307" state="hidden" r:id="rId140"/>
    <sheet name="مقایسه لوازم خانگی(19)" sheetId="308" state="hidden" r:id="rId141"/>
    <sheet name="Kala99 (20)" sheetId="309" state="hidden" r:id="rId142"/>
    <sheet name="FKala99 (20)" sheetId="310" state="hidden" r:id="rId143"/>
    <sheet name="Kala1400 (20)" sheetId="311" state="hidden" r:id="rId144"/>
    <sheet name="FKala1400 (20)" sheetId="312" state="hidden" r:id="rId145"/>
    <sheet name="مقایسه  نهاده های دامی(20)" sheetId="313" state="hidden" r:id="rId146"/>
  </sheets>
  <externalReferences>
    <externalReference r:id="rId147"/>
  </externalReferences>
  <definedNames>
    <definedName name="Button1_Click" localSheetId="5">[1]!Button1_Click</definedName>
    <definedName name="Button1_Click" localSheetId="71">[1]!Button1_Click</definedName>
    <definedName name="Button1_Click" localSheetId="8">[1]!Button1_Click</definedName>
    <definedName name="Button1_Click" localSheetId="7">[1]!Button1_Click</definedName>
    <definedName name="Button1_Click" localSheetId="6">[1]!Button1_Click</definedName>
    <definedName name="Button1_Click" localSheetId="3">[1]!Button1_Click</definedName>
    <definedName name="Button1_Click" localSheetId="2">[1]!Button1_Click</definedName>
    <definedName name="Button1_Click" localSheetId="74">[1]!Button1_Click</definedName>
    <definedName name="Button1_Click" localSheetId="69">[1]!Button1_Click</definedName>
    <definedName name="Button1_Click" localSheetId="41">[1]!Button1_Click</definedName>
    <definedName name="Button1_Click" localSheetId="36">[1]!Button1_Click</definedName>
    <definedName name="Button1_Click" localSheetId="26">[1]!Button1_Click</definedName>
    <definedName name="Button1_Click" localSheetId="46">[1]!Button1_Click</definedName>
    <definedName name="Button1_Click" localSheetId="51">[1]!Button1_Click</definedName>
    <definedName name="Button1_Click" localSheetId="62">[1]!Button1_Click</definedName>
    <definedName name="Button1_Click" localSheetId="57">[1]!Button1_Click</definedName>
    <definedName name="Button1_Click" localSheetId="31">[1]!Button1_Click</definedName>
    <definedName name="Button1_Click" localSheetId="145">[1]!Button1_Click</definedName>
    <definedName name="Button1_Click" localSheetId="21">[1]!Button1_Click</definedName>
    <definedName name="Button1_Click" localSheetId="130">[1]!Button1_Click</definedName>
    <definedName name="Button1_Click" localSheetId="100">[1]!Button1_Click</definedName>
    <definedName name="Button1_Click" localSheetId="80">[1]!Button1_Click</definedName>
    <definedName name="Button1_Click" localSheetId="90">[1]!Button1_Click</definedName>
    <definedName name="Button1_Click" localSheetId="52">[1]!Button1_Click</definedName>
    <definedName name="Button1_Click" localSheetId="105">[1]!Button1_Click</definedName>
    <definedName name="Button1_Click" localSheetId="95">[1]!Button1_Click</definedName>
    <definedName name="Button1_Click" localSheetId="120">[1]!Button1_Click</definedName>
    <definedName name="Button1_Click" localSheetId="135">[1]!Button1_Click</definedName>
    <definedName name="Button1_Click" localSheetId="125">[1]!Button1_Click</definedName>
    <definedName name="Button1_Click" localSheetId="140">[1]!Button1_Click</definedName>
    <definedName name="Button1_Click" localSheetId="115">[1]!Button1_Click</definedName>
    <definedName name="Button1_Click" localSheetId="85">[1]!Button1_Click</definedName>
    <definedName name="Button1_Click" localSheetId="110">[1]!Button1_Click</definedName>
    <definedName name="Button1_Click" localSheetId="4">[1]!Button1_Click</definedName>
    <definedName name="Button1_Click" localSheetId="1">[1]!Button1_Click</definedName>
    <definedName name="Button1_Click">[1]!Button1_Click</definedName>
    <definedName name="Button2_Click" localSheetId="5">[1]!Button2_Click</definedName>
    <definedName name="Button2_Click" localSheetId="71">[1]!Button2_Click</definedName>
    <definedName name="Button2_Click" localSheetId="8">[1]!Button2_Click</definedName>
    <definedName name="Button2_Click" localSheetId="7">[1]!Button2_Click</definedName>
    <definedName name="Button2_Click" localSheetId="6">[1]!Button2_Click</definedName>
    <definedName name="Button2_Click" localSheetId="3">[1]!Button2_Click</definedName>
    <definedName name="Button2_Click" localSheetId="2">[1]!Button2_Click</definedName>
    <definedName name="Button2_Click" localSheetId="74">[1]!Button2_Click</definedName>
    <definedName name="Button2_Click" localSheetId="69">[1]!Button2_Click</definedName>
    <definedName name="Button2_Click" localSheetId="41">[1]!Button2_Click</definedName>
    <definedName name="Button2_Click" localSheetId="36">[1]!Button2_Click</definedName>
    <definedName name="Button2_Click" localSheetId="26">[1]!Button2_Click</definedName>
    <definedName name="Button2_Click" localSheetId="46">[1]!Button2_Click</definedName>
    <definedName name="Button2_Click" localSheetId="51">[1]!Button2_Click</definedName>
    <definedName name="Button2_Click" localSheetId="62">[1]!Button2_Click</definedName>
    <definedName name="Button2_Click" localSheetId="57">[1]!Button2_Click</definedName>
    <definedName name="Button2_Click" localSheetId="31">[1]!Button2_Click</definedName>
    <definedName name="Button2_Click" localSheetId="145">[1]!Button2_Click</definedName>
    <definedName name="Button2_Click" localSheetId="21">[1]!Button2_Click</definedName>
    <definedName name="Button2_Click" localSheetId="130">[1]!Button2_Click</definedName>
    <definedName name="Button2_Click" localSheetId="100">[1]!Button2_Click</definedName>
    <definedName name="Button2_Click" localSheetId="80">[1]!Button2_Click</definedName>
    <definedName name="Button2_Click" localSheetId="90">[1]!Button2_Click</definedName>
    <definedName name="Button2_Click" localSheetId="52">[1]!Button2_Click</definedName>
    <definedName name="Button2_Click" localSheetId="105">[1]!Button2_Click</definedName>
    <definedName name="Button2_Click" localSheetId="95">[1]!Button2_Click</definedName>
    <definedName name="Button2_Click" localSheetId="120">[1]!Button2_Click</definedName>
    <definedName name="Button2_Click" localSheetId="135">[1]!Button2_Click</definedName>
    <definedName name="Button2_Click" localSheetId="125">[1]!Button2_Click</definedName>
    <definedName name="Button2_Click" localSheetId="140">[1]!Button2_Click</definedName>
    <definedName name="Button2_Click" localSheetId="115">[1]!Button2_Click</definedName>
    <definedName name="Button2_Click" localSheetId="85">[1]!Button2_Click</definedName>
    <definedName name="Button2_Click" localSheetId="110">[1]!Button2_Click</definedName>
    <definedName name="Button2_Click" localSheetId="4">[1]!Button2_Click</definedName>
    <definedName name="Button2_Click" localSheetId="1">[1]!Button2_Click</definedName>
    <definedName name="Button2_Click">[1]!Button2_Click</definedName>
    <definedName name="Button3_Click" localSheetId="5">[1]!Button3_Click</definedName>
    <definedName name="Button3_Click" localSheetId="71">[1]!Button3_Click</definedName>
    <definedName name="Button3_Click" localSheetId="8">[1]!Button3_Click</definedName>
    <definedName name="Button3_Click" localSheetId="7">[1]!Button3_Click</definedName>
    <definedName name="Button3_Click" localSheetId="6">[1]!Button3_Click</definedName>
    <definedName name="Button3_Click" localSheetId="3">[1]!Button3_Click</definedName>
    <definedName name="Button3_Click" localSheetId="2">[1]!Button3_Click</definedName>
    <definedName name="Button3_Click" localSheetId="74">[1]!Button3_Click</definedName>
    <definedName name="Button3_Click" localSheetId="69">[1]!Button3_Click</definedName>
    <definedName name="Button3_Click" localSheetId="41">[1]!Button3_Click</definedName>
    <definedName name="Button3_Click" localSheetId="36">[1]!Button3_Click</definedName>
    <definedName name="Button3_Click" localSheetId="26">[1]!Button3_Click</definedName>
    <definedName name="Button3_Click" localSheetId="46">[1]!Button3_Click</definedName>
    <definedName name="Button3_Click" localSheetId="51">[1]!Button3_Click</definedName>
    <definedName name="Button3_Click" localSheetId="62">[1]!Button3_Click</definedName>
    <definedName name="Button3_Click" localSheetId="57">[1]!Button3_Click</definedName>
    <definedName name="Button3_Click" localSheetId="31">[1]!Button3_Click</definedName>
    <definedName name="Button3_Click" localSheetId="145">[1]!Button3_Click</definedName>
    <definedName name="Button3_Click" localSheetId="21">[1]!Button3_Click</definedName>
    <definedName name="Button3_Click" localSheetId="130">[1]!Button3_Click</definedName>
    <definedName name="Button3_Click" localSheetId="100">[1]!Button3_Click</definedName>
    <definedName name="Button3_Click" localSheetId="80">[1]!Button3_Click</definedName>
    <definedName name="Button3_Click" localSheetId="90">[1]!Button3_Click</definedName>
    <definedName name="Button3_Click" localSheetId="52">[1]!Button3_Click</definedName>
    <definedName name="Button3_Click" localSheetId="105">[1]!Button3_Click</definedName>
    <definedName name="Button3_Click" localSheetId="95">[1]!Button3_Click</definedName>
    <definedName name="Button3_Click" localSheetId="120">[1]!Button3_Click</definedName>
    <definedName name="Button3_Click" localSheetId="135">[1]!Button3_Click</definedName>
    <definedName name="Button3_Click" localSheetId="125">[1]!Button3_Click</definedName>
    <definedName name="Button3_Click" localSheetId="140">[1]!Button3_Click</definedName>
    <definedName name="Button3_Click" localSheetId="115">[1]!Button3_Click</definedName>
    <definedName name="Button3_Click" localSheetId="85">[1]!Button3_Click</definedName>
    <definedName name="Button3_Click" localSheetId="110">[1]!Button3_Click</definedName>
    <definedName name="Button3_Click" localSheetId="4">[1]!Button3_Click</definedName>
    <definedName name="Button3_Click" localSheetId="1">[1]!Button3_Click</definedName>
    <definedName name="Button3_Click">[1]!Button3_Click</definedName>
    <definedName name="_xlnm.Print_Area" localSheetId="5">' ملی سال 1400 (2)'!$B$2:$S$27</definedName>
    <definedName name="_xlnm.Print_Area" localSheetId="0">Sheet1!$C$3:$D$20</definedName>
    <definedName name="_xlnm.Print_Area" localSheetId="13">'اصناف 99'!$A$1:$S$32</definedName>
    <definedName name="_xlnm.Print_Area" localSheetId="10">'اصناف1400 '!$A$1:$S$32</definedName>
    <definedName name="_xlnm.Print_Area" localSheetId="16">آمار!$B$1:$G$9</definedName>
    <definedName name="_xlnm.Print_Area" localSheetId="71">'آمار فولاد کل سال 97 '!$A$1:$G$9</definedName>
    <definedName name="_xlnm.Print_Area" localSheetId="9">'آمار گرانفروشی'!$A$1:$F$7</definedName>
    <definedName name="_xlnm.Print_Area" localSheetId="8">'آمار گشت سیار (3)'!$A$3:$H$33</definedName>
    <definedName name="_xlnm.Print_Area" localSheetId="11">'صمت 1400'!$A$1:$S$32</definedName>
    <definedName name="_xlnm.Print_Area" localSheetId="14">'صمت 99'!$A$1:$S$32</definedName>
    <definedName name="_xlnm.Print_Area" localSheetId="12">'کل 1400'!$A$1:$S$32</definedName>
    <definedName name="_xlnm.Print_Area" localSheetId="15">'کل 99'!$A$1:$S$32</definedName>
    <definedName name="_xlnm.Print_Area" localSheetId="7">'گشت سال 1400 (2) آمار عملکر (2)'!$A$1:$S$22</definedName>
    <definedName name="_xlnm.Print_Area" localSheetId="6">'گشت سال 1401 (2) آمارعملکرد (2)'!$A$1:$S$22</definedName>
    <definedName name="_xlnm.Print_Area" localSheetId="3">'مقايسه با سال قبل شعبه (3)'!$A$1:$H$27</definedName>
    <definedName name="_xlnm.Print_Area" localSheetId="2">'مقايسه با سال قبل شعبه (4)'!$A$1:$H$27</definedName>
    <definedName name="_xlnm.Print_Area" localSheetId="74">'مقايسه فولاد'!$A$1:$H$14</definedName>
    <definedName name="_xlnm.Print_Area" localSheetId="69">'مقايسه مرغ'!$A$1:$H$17</definedName>
    <definedName name="_xlnm.Print_Area" localSheetId="41">'مقایسه    جوجه (10)'!$A$1:$H$14</definedName>
    <definedName name="_xlnm.Print_Area" localSheetId="36">'مقایسه    سیمان (9)'!$A$1:$H$14</definedName>
    <definedName name="_xlnm.Print_Area" localSheetId="26">'مقایسه    گوشت دام (7)'!$A$1:$H$17</definedName>
    <definedName name="_xlnm.Print_Area" localSheetId="46">'مقایسه    نهاده های دامی (11)'!$A$1:$H$17</definedName>
    <definedName name="_xlnm.Print_Area" localSheetId="51">'مقایسه   محصولات کشاورزی(11)'!$A$1:$H$17</definedName>
    <definedName name="_xlnm.Print_Area" localSheetId="62">'مقایسه   مرغ (3)'!$A$1:$H$17</definedName>
    <definedName name="_xlnm.Print_Area" localSheetId="57">'مقایسه   میوه ها (2)'!$A$1:$H$17</definedName>
    <definedName name="_xlnm.Print_Area" localSheetId="31">'مقایسه  فولاد (8)'!$A$1:$H$14</definedName>
    <definedName name="_xlnm.Print_Area" localSheetId="145">'مقایسه  نهاده های دامی(20)'!$A$1:$H$19</definedName>
    <definedName name="_xlnm.Print_Area" localSheetId="21">'مقایسه تخم مرغ (6)'!$A$1:$H$17</definedName>
    <definedName name="_xlnm.Print_Area" localSheetId="130">'مقایسه تخم مرغ(17)'!$A$1:$H$19</definedName>
    <definedName name="_xlnm.Print_Area" localSheetId="100">'مقایسه حمل و نقل کالا و پست(29)'!$A$1:$H$19</definedName>
    <definedName name="_xlnm.Print_Area" localSheetId="80">'مقایسه خودرو(16)'!$A$1:$H$19</definedName>
    <definedName name="_xlnm.Print_Area" localSheetId="90">'مقایسه ذرت(27)'!$A$1:$H$19</definedName>
    <definedName name="_xlnm.Print_Area" localSheetId="52">'مقایسه روغن های خوراکی'!$A$1:$H$17</definedName>
    <definedName name="_xlnm.Print_Area" localSheetId="105">'مقایسه سالانه حمل و نقل کال(30)'!$A$1:$H$19</definedName>
    <definedName name="_xlnm.Print_Area" localSheetId="95">'مقایسه سالانه ذرت(28)'!$A$1:$H$19</definedName>
    <definedName name="_xlnm.Print_Area" localSheetId="120">'مقایسه شیشه و فلزات(24)'!$A$1:$H$19</definedName>
    <definedName name="_xlnm.Print_Area" localSheetId="135">'مقایسه گوشت دام(18)'!$A$1:$H$19</definedName>
    <definedName name="_xlnm.Print_Area" localSheetId="125">'مقایسه گوشی تلفن همراه(21)'!$A$1:$H$19</definedName>
    <definedName name="_xlnm.Print_Area" localSheetId="140">'مقایسه لوازم خانگی(19)'!$A$1:$H$19</definedName>
    <definedName name="_xlnm.Print_Area" localSheetId="115">'مقایسه محصولات لبنی(26)'!$A$1:$H$19</definedName>
    <definedName name="_xlnm.Print_Area" localSheetId="85">'مقایسه نهاده های دامی(23)'!$A$1:$H$19</definedName>
    <definedName name="_xlnm.Print_Area" localSheetId="110">'مقایسه نهاده های دامی(25)'!$A$1:$H$19</definedName>
    <definedName name="_xlnm.Print_Area" localSheetId="4">'ملی سال 1401(2)'!$B$1:$S$25</definedName>
    <definedName name="_xlnm.Print_Area" localSheetId="1">'نمودار دایره ای محکومیت شعب'!$A$1:$G$23</definedName>
  </definedNames>
  <calcPr calcId="191029"/>
  <pivotCaches>
    <pivotCache cacheId="0" r:id="rId148"/>
    <pivotCache cacheId="1" r:id="rId149"/>
    <pivotCache cacheId="2" r:id="rId150"/>
    <pivotCache cacheId="3" r:id="rId15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389" l="1"/>
  <c r="F5" i="389"/>
  <c r="E5" i="389"/>
  <c r="D5" i="389"/>
  <c r="C5" i="389"/>
  <c r="G10" i="388"/>
  <c r="G9" i="388"/>
  <c r="F10" i="388"/>
  <c r="F9" i="388"/>
  <c r="E10" i="388"/>
  <c r="E9" i="388"/>
  <c r="D10" i="388"/>
  <c r="D9" i="388"/>
  <c r="C10" i="388"/>
  <c r="C9" i="388"/>
  <c r="G10" i="387"/>
  <c r="G9" i="387"/>
  <c r="F10" i="387"/>
  <c r="F9" i="387"/>
  <c r="E10" i="387"/>
  <c r="E9" i="387"/>
  <c r="D10" i="387"/>
  <c r="D9" i="387"/>
  <c r="C10" i="387"/>
  <c r="C9" i="387"/>
  <c r="D5" i="390" l="1"/>
  <c r="E3" i="390" l="1"/>
  <c r="D3" i="390"/>
  <c r="H6" i="390"/>
  <c r="G6" i="390"/>
  <c r="E6" i="390"/>
  <c r="D6" i="390"/>
  <c r="C6" i="390"/>
  <c r="H5" i="390"/>
  <c r="G5" i="390"/>
  <c r="E5" i="390"/>
  <c r="C5" i="390"/>
  <c r="B6" i="390"/>
  <c r="B5" i="390"/>
  <c r="E4" i="371" l="1"/>
  <c r="C4" i="371"/>
  <c r="B4" i="371"/>
  <c r="F6" i="390" l="1"/>
  <c r="F5" i="390"/>
  <c r="G4" i="389"/>
  <c r="F4" i="389"/>
  <c r="E4" i="389"/>
  <c r="D4" i="389"/>
  <c r="C4" i="389"/>
  <c r="G3" i="389"/>
  <c r="F3" i="389"/>
  <c r="E3" i="389"/>
  <c r="D3" i="389"/>
  <c r="C3" i="389"/>
  <c r="E1" i="389"/>
  <c r="C1" i="389"/>
  <c r="G7" i="388"/>
  <c r="F7" i="388"/>
  <c r="E7" i="388"/>
  <c r="D7" i="388"/>
  <c r="C7" i="388"/>
  <c r="G6" i="388"/>
  <c r="F6" i="388"/>
  <c r="E6" i="388"/>
  <c r="D6" i="388"/>
  <c r="C6" i="388"/>
  <c r="G4" i="388"/>
  <c r="F4" i="388"/>
  <c r="E4" i="388"/>
  <c r="D4" i="388"/>
  <c r="C4" i="388"/>
  <c r="G3" i="388"/>
  <c r="F3" i="388"/>
  <c r="E3" i="388"/>
  <c r="D3" i="388"/>
  <c r="C3" i="388"/>
  <c r="E1" i="388"/>
  <c r="C1" i="388"/>
  <c r="G7" i="387"/>
  <c r="F7" i="387"/>
  <c r="E7" i="387"/>
  <c r="D7" i="387"/>
  <c r="C7" i="387"/>
  <c r="G6" i="387"/>
  <c r="F6" i="387"/>
  <c r="E6" i="387"/>
  <c r="D6" i="387"/>
  <c r="C6" i="387"/>
  <c r="G4" i="387"/>
  <c r="F4" i="387"/>
  <c r="E4" i="387"/>
  <c r="D4" i="387"/>
  <c r="C4" i="387"/>
  <c r="G3" i="387"/>
  <c r="F3" i="387"/>
  <c r="E3" i="387"/>
  <c r="D3" i="387"/>
  <c r="C3" i="387"/>
  <c r="E1" i="387"/>
  <c r="C1" i="387"/>
  <c r="G13" i="388" l="1"/>
  <c r="G12" i="387"/>
  <c r="D12" i="388"/>
  <c r="E13" i="388"/>
  <c r="E12" i="387"/>
  <c r="F12" i="388"/>
  <c r="C13" i="388"/>
  <c r="D13" i="387"/>
  <c r="C12" i="387"/>
  <c r="F13" i="387"/>
  <c r="C8" i="387"/>
  <c r="E8" i="387"/>
  <c r="G8" i="387"/>
  <c r="C11" i="388"/>
  <c r="E11" i="388"/>
  <c r="G11" i="388"/>
  <c r="F7" i="390"/>
  <c r="E7" i="390"/>
  <c r="G11" i="387"/>
  <c r="G7" i="390"/>
  <c r="H7" i="390"/>
  <c r="C11" i="387"/>
  <c r="E11" i="387"/>
  <c r="D12" i="387"/>
  <c r="F12" i="387"/>
  <c r="D11" i="387"/>
  <c r="F11" i="387"/>
  <c r="C12" i="388"/>
  <c r="E12" i="388"/>
  <c r="G12" i="388"/>
  <c r="D8" i="388"/>
  <c r="F8" i="388"/>
  <c r="D11" i="388"/>
  <c r="F11" i="388"/>
  <c r="B7" i="390"/>
  <c r="D7" i="390"/>
  <c r="C7" i="390"/>
  <c r="D6" i="389"/>
  <c r="F6" i="389"/>
  <c r="C6" i="389"/>
  <c r="E6" i="389"/>
  <c r="G6" i="389"/>
  <c r="D5" i="388"/>
  <c r="F5" i="388"/>
  <c r="C8" i="388"/>
  <c r="E8" i="388"/>
  <c r="G8" i="388"/>
  <c r="D13" i="388"/>
  <c r="F13" i="388"/>
  <c r="C5" i="388"/>
  <c r="E5" i="388"/>
  <c r="G5" i="388"/>
  <c r="C5" i="387"/>
  <c r="E5" i="387"/>
  <c r="G5" i="387"/>
  <c r="D8" i="387"/>
  <c r="F8" i="387"/>
  <c r="C13" i="387"/>
  <c r="E13" i="387"/>
  <c r="G13" i="387"/>
  <c r="D5" i="387"/>
  <c r="F5" i="387"/>
  <c r="D14" i="388" l="1"/>
  <c r="E14" i="388"/>
  <c r="G14" i="387"/>
  <c r="F14" i="388"/>
  <c r="D14" i="387"/>
  <c r="G14" i="388"/>
  <c r="E14" i="387"/>
  <c r="F14" i="387"/>
  <c r="C14" i="388"/>
  <c r="C14" i="387"/>
  <c r="F26" i="312" l="1"/>
  <c r="E26" i="312"/>
  <c r="D26" i="312"/>
  <c r="C26" i="312"/>
  <c r="A26" i="312"/>
  <c r="F25" i="312"/>
  <c r="E25" i="312"/>
  <c r="D25" i="312"/>
  <c r="B25" i="312" s="1"/>
  <c r="C25" i="312"/>
  <c r="A25" i="312"/>
  <c r="F24" i="312"/>
  <c r="E24" i="312"/>
  <c r="D24" i="312"/>
  <c r="C24" i="312"/>
  <c r="A24" i="312"/>
  <c r="F23" i="312"/>
  <c r="E23" i="312"/>
  <c r="D23" i="312"/>
  <c r="C23" i="312"/>
  <c r="A23" i="312"/>
  <c r="F22" i="312"/>
  <c r="E22" i="312"/>
  <c r="D22" i="312"/>
  <c r="B22" i="312" s="1"/>
  <c r="C22" i="312"/>
  <c r="A22" i="312"/>
  <c r="F21" i="312"/>
  <c r="E21" i="312"/>
  <c r="D21" i="312"/>
  <c r="C21" i="312"/>
  <c r="B21" i="312"/>
  <c r="A21" i="312"/>
  <c r="F20" i="312"/>
  <c r="E20" i="312"/>
  <c r="D20" i="312"/>
  <c r="C20" i="312"/>
  <c r="A20" i="312"/>
  <c r="F19" i="312"/>
  <c r="E19" i="312"/>
  <c r="D19" i="312"/>
  <c r="C19" i="312"/>
  <c r="A19" i="312"/>
  <c r="F18" i="312"/>
  <c r="E18" i="312"/>
  <c r="D18" i="312"/>
  <c r="C18" i="312"/>
  <c r="A18" i="312"/>
  <c r="F17" i="312"/>
  <c r="E17" i="312"/>
  <c r="D17" i="312"/>
  <c r="C17" i="312"/>
  <c r="B17" i="312" s="1"/>
  <c r="A17" i="312"/>
  <c r="F16" i="312"/>
  <c r="E16" i="312"/>
  <c r="D16" i="312"/>
  <c r="C16" i="312"/>
  <c r="A16" i="312"/>
  <c r="F15" i="312"/>
  <c r="E15" i="312"/>
  <c r="B15" i="312" s="1"/>
  <c r="D15" i="312"/>
  <c r="C15" i="312"/>
  <c r="A15" i="312"/>
  <c r="F14" i="312"/>
  <c r="E14" i="312"/>
  <c r="D14" i="312"/>
  <c r="C14" i="312"/>
  <c r="A14" i="312"/>
  <c r="F13" i="312"/>
  <c r="E13" i="312"/>
  <c r="D13" i="312"/>
  <c r="B13" i="312" s="1"/>
  <c r="C13" i="312"/>
  <c r="A13" i="312"/>
  <c r="F12" i="312"/>
  <c r="E12" i="312"/>
  <c r="D12" i="312"/>
  <c r="C12" i="312"/>
  <c r="A12" i="312"/>
  <c r="F11" i="312"/>
  <c r="E11" i="312"/>
  <c r="B11" i="312" s="1"/>
  <c r="D11" i="312"/>
  <c r="C11" i="312"/>
  <c r="A11" i="312"/>
  <c r="F10" i="312"/>
  <c r="E10" i="312"/>
  <c r="D10" i="312"/>
  <c r="C10" i="312"/>
  <c r="A10" i="312"/>
  <c r="F9" i="312"/>
  <c r="E9" i="312"/>
  <c r="D9" i="312"/>
  <c r="C9" i="312"/>
  <c r="A9" i="312"/>
  <c r="F8" i="312"/>
  <c r="E8" i="312"/>
  <c r="D8" i="312"/>
  <c r="C8" i="312"/>
  <c r="A8" i="312"/>
  <c r="F7" i="312"/>
  <c r="E7" i="312"/>
  <c r="D7" i="312"/>
  <c r="C7" i="312"/>
  <c r="A7" i="312"/>
  <c r="F6" i="312"/>
  <c r="E6" i="312"/>
  <c r="D6" i="312"/>
  <c r="B6" i="312" s="1"/>
  <c r="C6" i="312"/>
  <c r="A6" i="312"/>
  <c r="F5" i="312"/>
  <c r="E5" i="312"/>
  <c r="D5" i="312"/>
  <c r="C5" i="312"/>
  <c r="B5" i="312"/>
  <c r="A5" i="312"/>
  <c r="F4" i="312"/>
  <c r="E4" i="312"/>
  <c r="D4" i="312"/>
  <c r="C4" i="312"/>
  <c r="A4" i="312"/>
  <c r="F3" i="312"/>
  <c r="E3" i="312"/>
  <c r="D3" i="312"/>
  <c r="C3" i="312"/>
  <c r="A3" i="312"/>
  <c r="F2" i="312"/>
  <c r="E2" i="312"/>
  <c r="D2" i="312"/>
  <c r="C2" i="312"/>
  <c r="A2" i="312"/>
  <c r="G6" i="313" s="1"/>
  <c r="A1" i="312"/>
  <c r="F26" i="310"/>
  <c r="E26" i="310"/>
  <c r="D26" i="310"/>
  <c r="C26" i="310"/>
  <c r="B26" i="310"/>
  <c r="A26" i="310"/>
  <c r="F25" i="310"/>
  <c r="E25" i="310"/>
  <c r="D25" i="310"/>
  <c r="C25" i="310"/>
  <c r="A25" i="310"/>
  <c r="F24" i="310"/>
  <c r="E24" i="310"/>
  <c r="D24" i="310"/>
  <c r="B24" i="310" s="1"/>
  <c r="C24" i="310"/>
  <c r="A24" i="310"/>
  <c r="F23" i="310"/>
  <c r="E23" i="310"/>
  <c r="D23" i="310"/>
  <c r="B23" i="310" s="1"/>
  <c r="C23" i="310"/>
  <c r="A23" i="310"/>
  <c r="F22" i="310"/>
  <c r="E22" i="310"/>
  <c r="D22" i="310"/>
  <c r="B22" i="310" s="1"/>
  <c r="C22" i="310"/>
  <c r="A22" i="310"/>
  <c r="F21" i="310"/>
  <c r="E21" i="310"/>
  <c r="D21" i="310"/>
  <c r="C21" i="310"/>
  <c r="B21" i="310" s="1"/>
  <c r="A21" i="310"/>
  <c r="F20" i="310"/>
  <c r="E20" i="310"/>
  <c r="D20" i="310"/>
  <c r="C20" i="310"/>
  <c r="A20" i="310"/>
  <c r="F19" i="310"/>
  <c r="E19" i="310"/>
  <c r="D19" i="310"/>
  <c r="C19" i="310"/>
  <c r="A19" i="310"/>
  <c r="F18" i="310"/>
  <c r="E18" i="310"/>
  <c r="D18" i="310"/>
  <c r="B18" i="310" s="1"/>
  <c r="C18" i="310"/>
  <c r="A18" i="310"/>
  <c r="F17" i="310"/>
  <c r="E17" i="310"/>
  <c r="D17" i="310"/>
  <c r="C17" i="310"/>
  <c r="B17" i="310" s="1"/>
  <c r="A17" i="310"/>
  <c r="F16" i="310"/>
  <c r="E16" i="310"/>
  <c r="D16" i="310"/>
  <c r="C16" i="310"/>
  <c r="A16" i="310"/>
  <c r="F15" i="310"/>
  <c r="E15" i="310"/>
  <c r="D15" i="310"/>
  <c r="C15" i="310"/>
  <c r="A15" i="310"/>
  <c r="F14" i="310"/>
  <c r="E14" i="310"/>
  <c r="D14" i="310"/>
  <c r="B14" i="310" s="1"/>
  <c r="C14" i="310"/>
  <c r="A14" i="310"/>
  <c r="F13" i="310"/>
  <c r="E13" i="310"/>
  <c r="D13" i="310"/>
  <c r="C13" i="310"/>
  <c r="A13" i="310"/>
  <c r="F12" i="310"/>
  <c r="E12" i="310"/>
  <c r="D12" i="310"/>
  <c r="B12" i="310" s="1"/>
  <c r="C12" i="310"/>
  <c r="A12" i="310"/>
  <c r="F11" i="310"/>
  <c r="E11" i="310"/>
  <c r="D11" i="310"/>
  <c r="C11" i="310"/>
  <c r="A11" i="310"/>
  <c r="F10" i="310"/>
  <c r="E10" i="310"/>
  <c r="D10" i="310"/>
  <c r="C10" i="310"/>
  <c r="B10" i="310"/>
  <c r="A10" i="310"/>
  <c r="F9" i="310"/>
  <c r="E9" i="310"/>
  <c r="D9" i="310"/>
  <c r="C9" i="310"/>
  <c r="A9" i="310"/>
  <c r="F8" i="310"/>
  <c r="E8" i="310"/>
  <c r="D8" i="310"/>
  <c r="B8" i="310" s="1"/>
  <c r="C8" i="310"/>
  <c r="A8" i="310"/>
  <c r="F7" i="310"/>
  <c r="E7" i="310"/>
  <c r="D7" i="310"/>
  <c r="B7" i="310" s="1"/>
  <c r="C7" i="310"/>
  <c r="A7" i="310"/>
  <c r="F6" i="310"/>
  <c r="E6" i="310"/>
  <c r="D6" i="310"/>
  <c r="B6" i="310" s="1"/>
  <c r="C6" i="310"/>
  <c r="A6" i="310"/>
  <c r="F5" i="310"/>
  <c r="E5" i="310"/>
  <c r="D5" i="310"/>
  <c r="C5" i="310"/>
  <c r="B5" i="310" s="1"/>
  <c r="A5" i="310"/>
  <c r="F4" i="310"/>
  <c r="E4" i="310"/>
  <c r="D4" i="310"/>
  <c r="C4" i="310"/>
  <c r="A4" i="310"/>
  <c r="F3" i="310"/>
  <c r="E3" i="310"/>
  <c r="D3" i="310"/>
  <c r="C3" i="310"/>
  <c r="A3" i="310"/>
  <c r="F2" i="310"/>
  <c r="E2" i="310"/>
  <c r="D2" i="310"/>
  <c r="B2" i="310" s="1"/>
  <c r="C2" i="310"/>
  <c r="A2" i="310"/>
  <c r="A1" i="310"/>
  <c r="F26" i="307"/>
  <c r="E26" i="307"/>
  <c r="D26" i="307"/>
  <c r="B26" i="307" s="1"/>
  <c r="C26" i="307"/>
  <c r="A26" i="307"/>
  <c r="F25" i="307"/>
  <c r="E25" i="307"/>
  <c r="D25" i="307"/>
  <c r="B25" i="307" s="1"/>
  <c r="C25" i="307"/>
  <c r="A25" i="307"/>
  <c r="F24" i="307"/>
  <c r="E24" i="307"/>
  <c r="D24" i="307"/>
  <c r="C24" i="307"/>
  <c r="B24" i="307"/>
  <c r="A24" i="307"/>
  <c r="F23" i="307"/>
  <c r="E23" i="307"/>
  <c r="D23" i="307"/>
  <c r="B23" i="307" s="1"/>
  <c r="C23" i="307"/>
  <c r="A23" i="307"/>
  <c r="F22" i="307"/>
  <c r="E22" i="307"/>
  <c r="D22" i="307"/>
  <c r="C22" i="307"/>
  <c r="A22" i="307"/>
  <c r="F21" i="307"/>
  <c r="E21" i="307"/>
  <c r="D21" i="307"/>
  <c r="C21" i="307"/>
  <c r="A21" i="307"/>
  <c r="F20" i="307"/>
  <c r="E20" i="307"/>
  <c r="D20" i="307"/>
  <c r="C20" i="307"/>
  <c r="B20" i="307"/>
  <c r="A20" i="307"/>
  <c r="F19" i="307"/>
  <c r="E19" i="307"/>
  <c r="D19" i="307"/>
  <c r="B19" i="307" s="1"/>
  <c r="C19" i="307"/>
  <c r="A19" i="307"/>
  <c r="F18" i="307"/>
  <c r="E18" i="307"/>
  <c r="D18" i="307"/>
  <c r="C18" i="307"/>
  <c r="A18" i="307"/>
  <c r="F17" i="307"/>
  <c r="E17" i="307"/>
  <c r="D17" i="307"/>
  <c r="C17" i="307"/>
  <c r="A17" i="307"/>
  <c r="F16" i="307"/>
  <c r="E16" i="307"/>
  <c r="B16" i="307" s="1"/>
  <c r="D16" i="307"/>
  <c r="C16" i="307"/>
  <c r="A16" i="307"/>
  <c r="F15" i="307"/>
  <c r="E15" i="307"/>
  <c r="D15" i="307"/>
  <c r="C15" i="307"/>
  <c r="B15" i="307"/>
  <c r="A15" i="307"/>
  <c r="F14" i="307"/>
  <c r="E14" i="307"/>
  <c r="D14" i="307"/>
  <c r="C14" i="307"/>
  <c r="A14" i="307"/>
  <c r="F13" i="307"/>
  <c r="E13" i="307"/>
  <c r="D13" i="307"/>
  <c r="C13" i="307"/>
  <c r="A13" i="307"/>
  <c r="F12" i="307"/>
  <c r="E12" i="307"/>
  <c r="D12" i="307"/>
  <c r="B12" i="307" s="1"/>
  <c r="C12" i="307"/>
  <c r="A12" i="307"/>
  <c r="F11" i="307"/>
  <c r="E11" i="307"/>
  <c r="D11" i="307"/>
  <c r="C11" i="307"/>
  <c r="B11" i="307"/>
  <c r="A11" i="307"/>
  <c r="F10" i="307"/>
  <c r="E10" i="307"/>
  <c r="D10" i="307"/>
  <c r="C10" i="307"/>
  <c r="A10" i="307"/>
  <c r="F9" i="307"/>
  <c r="E9" i="307"/>
  <c r="D9" i="307"/>
  <c r="C9" i="307"/>
  <c r="A9" i="307"/>
  <c r="F8" i="307"/>
  <c r="E8" i="307"/>
  <c r="D8" i="307"/>
  <c r="B8" i="307" s="1"/>
  <c r="C8" i="307"/>
  <c r="A8" i="307"/>
  <c r="F7" i="307"/>
  <c r="E7" i="307"/>
  <c r="D7" i="307"/>
  <c r="C7" i="307"/>
  <c r="B7" i="307"/>
  <c r="A7" i="307"/>
  <c r="F6" i="307"/>
  <c r="E6" i="307"/>
  <c r="D6" i="307"/>
  <c r="C6" i="307"/>
  <c r="A6" i="307"/>
  <c r="F5" i="307"/>
  <c r="E5" i="307"/>
  <c r="D5" i="307"/>
  <c r="B5" i="307" s="1"/>
  <c r="C5" i="307"/>
  <c r="A5" i="307"/>
  <c r="F4" i="307"/>
  <c r="E4" i="307"/>
  <c r="D4" i="307"/>
  <c r="C4" i="307"/>
  <c r="B4" i="307"/>
  <c r="A4" i="307"/>
  <c r="F3" i="307"/>
  <c r="E3" i="307"/>
  <c r="B3" i="307" s="1"/>
  <c r="D3" i="307"/>
  <c r="C3" i="307"/>
  <c r="A3" i="307"/>
  <c r="F2" i="307"/>
  <c r="E2" i="307"/>
  <c r="D2" i="307"/>
  <c r="C2" i="307"/>
  <c r="A2" i="307"/>
  <c r="A1" i="307"/>
  <c r="F26" i="305"/>
  <c r="E26" i="305"/>
  <c r="D26" i="305"/>
  <c r="C26" i="305"/>
  <c r="A26" i="305"/>
  <c r="F25" i="305"/>
  <c r="E25" i="305"/>
  <c r="D25" i="305"/>
  <c r="C25" i="305"/>
  <c r="B25" i="305" s="1"/>
  <c r="A25" i="305"/>
  <c r="F24" i="305"/>
  <c r="E24" i="305"/>
  <c r="D24" i="305"/>
  <c r="B24" i="305" s="1"/>
  <c r="C24" i="305"/>
  <c r="A24" i="305"/>
  <c r="F23" i="305"/>
  <c r="E23" i="305"/>
  <c r="D23" i="305"/>
  <c r="B23" i="305" s="1"/>
  <c r="C23" i="305"/>
  <c r="A23" i="305"/>
  <c r="F22" i="305"/>
  <c r="E22" i="305"/>
  <c r="D22" i="305"/>
  <c r="C22" i="305"/>
  <c r="A22" i="305"/>
  <c r="F21" i="305"/>
  <c r="E21" i="305"/>
  <c r="D21" i="305"/>
  <c r="C21" i="305"/>
  <c r="B21" i="305"/>
  <c r="A21" i="305"/>
  <c r="F20" i="305"/>
  <c r="E20" i="305"/>
  <c r="D20" i="305"/>
  <c r="B20" i="305" s="1"/>
  <c r="C20" i="305"/>
  <c r="A20" i="305"/>
  <c r="F19" i="305"/>
  <c r="E19" i="305"/>
  <c r="D19" i="305"/>
  <c r="B19" i="305" s="1"/>
  <c r="C19" i="305"/>
  <c r="A19" i="305"/>
  <c r="F18" i="305"/>
  <c r="E18" i="305"/>
  <c r="D18" i="305"/>
  <c r="B18" i="305" s="1"/>
  <c r="C18" i="305"/>
  <c r="A18" i="305"/>
  <c r="F17" i="305"/>
  <c r="E17" i="305"/>
  <c r="D17" i="305"/>
  <c r="B17" i="305" s="1"/>
  <c r="C17" i="305"/>
  <c r="A17" i="305"/>
  <c r="F16" i="305"/>
  <c r="E16" i="305"/>
  <c r="D16" i="305"/>
  <c r="C16" i="305"/>
  <c r="A16" i="305"/>
  <c r="F15" i="305"/>
  <c r="E15" i="305"/>
  <c r="D15" i="305"/>
  <c r="C15" i="305"/>
  <c r="A15" i="305"/>
  <c r="F14" i="305"/>
  <c r="E14" i="305"/>
  <c r="D14" i="305"/>
  <c r="C14" i="305"/>
  <c r="A14" i="305"/>
  <c r="F13" i="305"/>
  <c r="E13" i="305"/>
  <c r="D13" i="305"/>
  <c r="B13" i="305" s="1"/>
  <c r="C13" i="305"/>
  <c r="A13" i="305"/>
  <c r="F12" i="305"/>
  <c r="E12" i="305"/>
  <c r="D12" i="305"/>
  <c r="C12" i="305"/>
  <c r="A12" i="305"/>
  <c r="F11" i="305"/>
  <c r="E11" i="305"/>
  <c r="D11" i="305"/>
  <c r="C11" i="305"/>
  <c r="A11" i="305"/>
  <c r="F10" i="305"/>
  <c r="E10" i="305"/>
  <c r="D10" i="305"/>
  <c r="C10" i="305"/>
  <c r="A10" i="305"/>
  <c r="F9" i="305"/>
  <c r="E9" i="305"/>
  <c r="D9" i="305"/>
  <c r="C9" i="305"/>
  <c r="B9" i="305" s="1"/>
  <c r="A9" i="305"/>
  <c r="F8" i="305"/>
  <c r="E8" i="305"/>
  <c r="D8" i="305"/>
  <c r="B8" i="305" s="1"/>
  <c r="C8" i="305"/>
  <c r="A8" i="305"/>
  <c r="F7" i="305"/>
  <c r="E7" i="305"/>
  <c r="D7" i="305"/>
  <c r="B7" i="305" s="1"/>
  <c r="C7" i="305"/>
  <c r="A7" i="305"/>
  <c r="F6" i="305"/>
  <c r="E6" i="305"/>
  <c r="D6" i="305"/>
  <c r="C6" i="305"/>
  <c r="A6" i="305"/>
  <c r="F5" i="305"/>
  <c r="E5" i="305"/>
  <c r="D5" i="305"/>
  <c r="C5" i="305"/>
  <c r="B5" i="305"/>
  <c r="A5" i="305"/>
  <c r="F4" i="305"/>
  <c r="E4" i="305"/>
  <c r="D4" i="305"/>
  <c r="B4" i="305" s="1"/>
  <c r="C4" i="305"/>
  <c r="A4" i="305"/>
  <c r="F3" i="305"/>
  <c r="E3" i="305"/>
  <c r="D3" i="305"/>
  <c r="B3" i="305" s="1"/>
  <c r="C3" i="305"/>
  <c r="A3" i="305"/>
  <c r="F2" i="305"/>
  <c r="E2" i="305"/>
  <c r="D2" i="305"/>
  <c r="B2" i="305" s="1"/>
  <c r="C2" i="305"/>
  <c r="A2" i="305"/>
  <c r="A1" i="305"/>
  <c r="F26" i="302"/>
  <c r="E26" i="302"/>
  <c r="D26" i="302"/>
  <c r="C26" i="302"/>
  <c r="B26" i="302" s="1"/>
  <c r="A26" i="302"/>
  <c r="F25" i="302"/>
  <c r="E25" i="302"/>
  <c r="D25" i="302"/>
  <c r="C25" i="302"/>
  <c r="A25" i="302"/>
  <c r="F24" i="302"/>
  <c r="E24" i="302"/>
  <c r="D24" i="302"/>
  <c r="C24" i="302"/>
  <c r="A24" i="302"/>
  <c r="F23" i="302"/>
  <c r="E23" i="302"/>
  <c r="B23" i="302" s="1"/>
  <c r="D23" i="302"/>
  <c r="C23" i="302"/>
  <c r="A23" i="302"/>
  <c r="F22" i="302"/>
  <c r="E22" i="302"/>
  <c r="D22" i="302"/>
  <c r="B22" i="302" s="1"/>
  <c r="C22" i="302"/>
  <c r="A22" i="302"/>
  <c r="F21" i="302"/>
  <c r="E21" i="302"/>
  <c r="D21" i="302"/>
  <c r="C21" i="302"/>
  <c r="A21" i="302"/>
  <c r="F20" i="302"/>
  <c r="E20" i="302"/>
  <c r="D20" i="302"/>
  <c r="C20" i="302"/>
  <c r="A20" i="302"/>
  <c r="F19" i="302"/>
  <c r="E19" i="302"/>
  <c r="D19" i="302"/>
  <c r="B19" i="302" s="1"/>
  <c r="C19" i="302"/>
  <c r="A19" i="302"/>
  <c r="F18" i="302"/>
  <c r="E18" i="302"/>
  <c r="D18" i="302"/>
  <c r="B18" i="302" s="1"/>
  <c r="C18" i="302"/>
  <c r="A18" i="302"/>
  <c r="F17" i="302"/>
  <c r="E17" i="302"/>
  <c r="D17" i="302"/>
  <c r="C17" i="302"/>
  <c r="A17" i="302"/>
  <c r="F16" i="302"/>
  <c r="E16" i="302"/>
  <c r="D16" i="302"/>
  <c r="C16" i="302"/>
  <c r="A16" i="302"/>
  <c r="F15" i="302"/>
  <c r="E15" i="302"/>
  <c r="D15" i="302"/>
  <c r="C15" i="302"/>
  <c r="B15" i="302" s="1"/>
  <c r="A15" i="302"/>
  <c r="F14" i="302"/>
  <c r="E14" i="302"/>
  <c r="D14" i="302"/>
  <c r="B14" i="302" s="1"/>
  <c r="C14" i="302"/>
  <c r="A14" i="302"/>
  <c r="F13" i="302"/>
  <c r="E13" i="302"/>
  <c r="D13" i="302"/>
  <c r="C13" i="302"/>
  <c r="A13" i="302"/>
  <c r="F12" i="302"/>
  <c r="E12" i="302"/>
  <c r="D12" i="302"/>
  <c r="C12" i="302"/>
  <c r="A12" i="302"/>
  <c r="F11" i="302"/>
  <c r="E11" i="302"/>
  <c r="D11" i="302"/>
  <c r="B11" i="302" s="1"/>
  <c r="C11" i="302"/>
  <c r="A11" i="302"/>
  <c r="F10" i="302"/>
  <c r="E10" i="302"/>
  <c r="B10" i="302" s="1"/>
  <c r="D10" i="302"/>
  <c r="C10" i="302"/>
  <c r="A10" i="302"/>
  <c r="F9" i="302"/>
  <c r="E9" i="302"/>
  <c r="D9" i="302"/>
  <c r="C9" i="302"/>
  <c r="A9" i="302"/>
  <c r="F8" i="302"/>
  <c r="E8" i="302"/>
  <c r="D8" i="302"/>
  <c r="C8" i="302"/>
  <c r="A8" i="302"/>
  <c r="F7" i="302"/>
  <c r="E7" i="302"/>
  <c r="D7" i="302"/>
  <c r="B7" i="302" s="1"/>
  <c r="C7" i="302"/>
  <c r="A7" i="302"/>
  <c r="F6" i="302"/>
  <c r="E6" i="302"/>
  <c r="D6" i="302"/>
  <c r="C6" i="302"/>
  <c r="A6" i="302"/>
  <c r="F5" i="302"/>
  <c r="E5" i="302"/>
  <c r="D5" i="302"/>
  <c r="B5" i="302" s="1"/>
  <c r="C5" i="302"/>
  <c r="A5" i="302"/>
  <c r="F4" i="302"/>
  <c r="E4" i="302"/>
  <c r="D4" i="302"/>
  <c r="C4" i="302"/>
  <c r="A4" i="302"/>
  <c r="F3" i="302"/>
  <c r="E3" i="302"/>
  <c r="D3" i="302"/>
  <c r="B3" i="302" s="1"/>
  <c r="C3" i="302"/>
  <c r="A3" i="302"/>
  <c r="F2" i="302"/>
  <c r="E2" i="302"/>
  <c r="D2" i="302"/>
  <c r="C2" i="302"/>
  <c r="B2" i="302" s="1"/>
  <c r="A2" i="302"/>
  <c r="A1" i="302"/>
  <c r="F26" i="300"/>
  <c r="E26" i="300"/>
  <c r="B26" i="300" s="1"/>
  <c r="D26" i="300"/>
  <c r="C26" i="300"/>
  <c r="A26" i="300"/>
  <c r="F25" i="300"/>
  <c r="E25" i="300"/>
  <c r="D25" i="300"/>
  <c r="C25" i="300"/>
  <c r="A25" i="300"/>
  <c r="F24" i="300"/>
  <c r="E24" i="300"/>
  <c r="D24" i="300"/>
  <c r="C24" i="300"/>
  <c r="B24" i="300" s="1"/>
  <c r="A24" i="300"/>
  <c r="F23" i="300"/>
  <c r="E23" i="300"/>
  <c r="D23" i="300"/>
  <c r="C23" i="300"/>
  <c r="A23" i="300"/>
  <c r="F22" i="300"/>
  <c r="E22" i="300"/>
  <c r="B22" i="300" s="1"/>
  <c r="D22" i="300"/>
  <c r="C22" i="300"/>
  <c r="A22" i="300"/>
  <c r="F21" i="300"/>
  <c r="E21" i="300"/>
  <c r="D21" i="300"/>
  <c r="C21" i="300"/>
  <c r="A21" i="300"/>
  <c r="F20" i="300"/>
  <c r="E20" i="300"/>
  <c r="D20" i="300"/>
  <c r="B20" i="300" s="1"/>
  <c r="C20" i="300"/>
  <c r="A20" i="300"/>
  <c r="F19" i="300"/>
  <c r="E19" i="300"/>
  <c r="D19" i="300"/>
  <c r="C19" i="300"/>
  <c r="A19" i="300"/>
  <c r="F18" i="300"/>
  <c r="E18" i="300"/>
  <c r="D18" i="300"/>
  <c r="B18" i="300" s="1"/>
  <c r="C18" i="300"/>
  <c r="A18" i="300"/>
  <c r="F17" i="300"/>
  <c r="E17" i="300"/>
  <c r="D17" i="300"/>
  <c r="C17" i="300"/>
  <c r="A17" i="300"/>
  <c r="F16" i="300"/>
  <c r="E16" i="300"/>
  <c r="D16" i="300"/>
  <c r="C16" i="300"/>
  <c r="A16" i="300"/>
  <c r="F15" i="300"/>
  <c r="E15" i="300"/>
  <c r="D15" i="300"/>
  <c r="B15" i="300" s="1"/>
  <c r="C15" i="300"/>
  <c r="A15" i="300"/>
  <c r="F14" i="300"/>
  <c r="E14" i="300"/>
  <c r="D14" i="300"/>
  <c r="C14" i="300"/>
  <c r="B14" i="300"/>
  <c r="A14" i="300"/>
  <c r="F13" i="300"/>
  <c r="E13" i="300"/>
  <c r="D13" i="300"/>
  <c r="C13" i="300"/>
  <c r="A13" i="300"/>
  <c r="F12" i="300"/>
  <c r="E12" i="300"/>
  <c r="D12" i="300"/>
  <c r="C12" i="300"/>
  <c r="A12" i="300"/>
  <c r="F11" i="300"/>
  <c r="E11" i="300"/>
  <c r="D11" i="300"/>
  <c r="B11" i="300" s="1"/>
  <c r="C11" i="300"/>
  <c r="A11" i="300"/>
  <c r="F10" i="300"/>
  <c r="E10" i="300"/>
  <c r="D10" i="300"/>
  <c r="C10" i="300"/>
  <c r="B10" i="300"/>
  <c r="A10" i="300"/>
  <c r="F9" i="300"/>
  <c r="E9" i="300"/>
  <c r="D9" i="300"/>
  <c r="C9" i="300"/>
  <c r="A9" i="300"/>
  <c r="F8" i="300"/>
  <c r="E8" i="300"/>
  <c r="D8" i="300"/>
  <c r="B8" i="300" s="1"/>
  <c r="C8" i="300"/>
  <c r="A8" i="300"/>
  <c r="F7" i="300"/>
  <c r="E7" i="300"/>
  <c r="D7" i="300"/>
  <c r="B7" i="300" s="1"/>
  <c r="C7" i="300"/>
  <c r="A7" i="300"/>
  <c r="F6" i="300"/>
  <c r="E6" i="300"/>
  <c r="D6" i="300"/>
  <c r="B6" i="300" s="1"/>
  <c r="C6" i="300"/>
  <c r="A6" i="300"/>
  <c r="F5" i="300"/>
  <c r="E5" i="300"/>
  <c r="D5" i="300"/>
  <c r="C5" i="300"/>
  <c r="A5" i="300"/>
  <c r="F4" i="300"/>
  <c r="E4" i="300"/>
  <c r="D4" i="300"/>
  <c r="C4" i="300"/>
  <c r="B4" i="300" s="1"/>
  <c r="A4" i="300"/>
  <c r="F3" i="300"/>
  <c r="E3" i="300"/>
  <c r="D3" i="300"/>
  <c r="C3" i="300"/>
  <c r="A3" i="300"/>
  <c r="F7" i="303" s="1"/>
  <c r="F2" i="300"/>
  <c r="E2" i="300"/>
  <c r="B2" i="300" s="1"/>
  <c r="D2" i="300"/>
  <c r="C2" i="300"/>
  <c r="A2" i="300"/>
  <c r="G10" i="303" s="1"/>
  <c r="A1" i="300"/>
  <c r="F26" i="297"/>
  <c r="E26" i="297"/>
  <c r="D26" i="297"/>
  <c r="B26" i="297" s="1"/>
  <c r="C26" i="297"/>
  <c r="A26" i="297"/>
  <c r="F25" i="297"/>
  <c r="E25" i="297"/>
  <c r="D25" i="297"/>
  <c r="C25" i="297"/>
  <c r="B25" i="297"/>
  <c r="A25" i="297"/>
  <c r="F24" i="297"/>
  <c r="E24" i="297"/>
  <c r="D24" i="297"/>
  <c r="C24" i="297"/>
  <c r="A24" i="297"/>
  <c r="F23" i="297"/>
  <c r="E23" i="297"/>
  <c r="D23" i="297"/>
  <c r="C23" i="297"/>
  <c r="A23" i="297"/>
  <c r="F22" i="297"/>
  <c r="E22" i="297"/>
  <c r="D22" i="297"/>
  <c r="C22" i="297"/>
  <c r="B22" i="297" s="1"/>
  <c r="A22" i="297"/>
  <c r="F21" i="297"/>
  <c r="E21" i="297"/>
  <c r="D21" i="297"/>
  <c r="B21" i="297" s="1"/>
  <c r="C21" i="297"/>
  <c r="A21" i="297"/>
  <c r="F20" i="297"/>
  <c r="E20" i="297"/>
  <c r="D20" i="297"/>
  <c r="C20" i="297"/>
  <c r="A20" i="297"/>
  <c r="F19" i="297"/>
  <c r="E19" i="297"/>
  <c r="D19" i="297"/>
  <c r="C19" i="297"/>
  <c r="A19" i="297"/>
  <c r="F18" i="297"/>
  <c r="E18" i="297"/>
  <c r="D18" i="297"/>
  <c r="C18" i="297"/>
  <c r="B18" i="297"/>
  <c r="A18" i="297"/>
  <c r="F17" i="297"/>
  <c r="E17" i="297"/>
  <c r="D17" i="297"/>
  <c r="B17" i="297" s="1"/>
  <c r="C17" i="297"/>
  <c r="A17" i="297"/>
  <c r="F16" i="297"/>
  <c r="E16" i="297"/>
  <c r="D16" i="297"/>
  <c r="C16" i="297"/>
  <c r="A16" i="297"/>
  <c r="F15" i="297"/>
  <c r="E15" i="297"/>
  <c r="D15" i="297"/>
  <c r="C15" i="297"/>
  <c r="A15" i="297"/>
  <c r="F14" i="297"/>
  <c r="E14" i="297"/>
  <c r="B14" i="297" s="1"/>
  <c r="D14" i="297"/>
  <c r="C14" i="297"/>
  <c r="A14" i="297"/>
  <c r="F13" i="297"/>
  <c r="E13" i="297"/>
  <c r="D13" i="297"/>
  <c r="C13" i="297"/>
  <c r="B13" i="297"/>
  <c r="A13" i="297"/>
  <c r="F12" i="297"/>
  <c r="E12" i="297"/>
  <c r="D12" i="297"/>
  <c r="C12" i="297"/>
  <c r="A12" i="297"/>
  <c r="F11" i="297"/>
  <c r="E11" i="297"/>
  <c r="D11" i="297"/>
  <c r="C11" i="297"/>
  <c r="A11" i="297"/>
  <c r="F10" i="297"/>
  <c r="E10" i="297"/>
  <c r="D10" i="297"/>
  <c r="B10" i="297" s="1"/>
  <c r="C10" i="297"/>
  <c r="A10" i="297"/>
  <c r="F9" i="297"/>
  <c r="E9" i="297"/>
  <c r="D9" i="297"/>
  <c r="C9" i="297"/>
  <c r="B9" i="297"/>
  <c r="A9" i="297"/>
  <c r="F8" i="297"/>
  <c r="E8" i="297"/>
  <c r="D8" i="297"/>
  <c r="C8" i="297"/>
  <c r="A8" i="297"/>
  <c r="F7" i="297"/>
  <c r="E7" i="297"/>
  <c r="D7" i="297"/>
  <c r="B7" i="297" s="1"/>
  <c r="C7" i="297"/>
  <c r="A7" i="297"/>
  <c r="F6" i="297"/>
  <c r="E6" i="297"/>
  <c r="D6" i="297"/>
  <c r="B6" i="297" s="1"/>
  <c r="C6" i="297"/>
  <c r="A6" i="297"/>
  <c r="F5" i="297"/>
  <c r="E5" i="297"/>
  <c r="D5" i="297"/>
  <c r="C5" i="297"/>
  <c r="B5" i="297" s="1"/>
  <c r="A5" i="297"/>
  <c r="F4" i="297"/>
  <c r="E4" i="297"/>
  <c r="D4" i="297"/>
  <c r="C4" i="297"/>
  <c r="A4" i="297"/>
  <c r="F3" i="297"/>
  <c r="E3" i="297"/>
  <c r="D3" i="297"/>
  <c r="C3" i="297"/>
  <c r="A3" i="297"/>
  <c r="F2" i="297"/>
  <c r="E2" i="297"/>
  <c r="D2" i="297"/>
  <c r="C2" i="297"/>
  <c r="B2" i="297"/>
  <c r="A2" i="297"/>
  <c r="F9" i="298" s="1"/>
  <c r="A1" i="297"/>
  <c r="F26" i="295"/>
  <c r="E26" i="295"/>
  <c r="D26" i="295"/>
  <c r="C26" i="295"/>
  <c r="B26" i="295"/>
  <c r="A26" i="295"/>
  <c r="F25" i="295"/>
  <c r="E25" i="295"/>
  <c r="D25" i="295"/>
  <c r="C25" i="295"/>
  <c r="A25" i="295"/>
  <c r="F24" i="295"/>
  <c r="E24" i="295"/>
  <c r="D24" i="295"/>
  <c r="C24" i="295"/>
  <c r="A24" i="295"/>
  <c r="F23" i="295"/>
  <c r="E23" i="295"/>
  <c r="D23" i="295"/>
  <c r="C23" i="295"/>
  <c r="B23" i="295"/>
  <c r="A23" i="295"/>
  <c r="F22" i="295"/>
  <c r="E22" i="295"/>
  <c r="B22" i="295" s="1"/>
  <c r="D22" i="295"/>
  <c r="C22" i="295"/>
  <c r="A22" i="295"/>
  <c r="F21" i="295"/>
  <c r="E21" i="295"/>
  <c r="D21" i="295"/>
  <c r="C21" i="295"/>
  <c r="B21" i="295"/>
  <c r="A21" i="295"/>
  <c r="F20" i="295"/>
  <c r="E20" i="295"/>
  <c r="D20" i="295"/>
  <c r="C20" i="295"/>
  <c r="A20" i="295"/>
  <c r="F19" i="295"/>
  <c r="E19" i="295"/>
  <c r="D19" i="295"/>
  <c r="C19" i="295"/>
  <c r="B19" i="295" s="1"/>
  <c r="A19" i="295"/>
  <c r="F18" i="295"/>
  <c r="E18" i="295"/>
  <c r="D18" i="295"/>
  <c r="B18" i="295" s="1"/>
  <c r="C18" i="295"/>
  <c r="A18" i="295"/>
  <c r="F17" i="295"/>
  <c r="E17" i="295"/>
  <c r="D17" i="295"/>
  <c r="C17" i="295"/>
  <c r="B17" i="295" s="1"/>
  <c r="A17" i="295"/>
  <c r="F16" i="295"/>
  <c r="E16" i="295"/>
  <c r="D16" i="295"/>
  <c r="B16" i="295" s="1"/>
  <c r="C16" i="295"/>
  <c r="A16" i="295"/>
  <c r="F15" i="295"/>
  <c r="E15" i="295"/>
  <c r="D15" i="295"/>
  <c r="C15" i="295"/>
  <c r="A15" i="295"/>
  <c r="F14" i="295"/>
  <c r="E14" i="295"/>
  <c r="D14" i="295"/>
  <c r="B14" i="295" s="1"/>
  <c r="C14" i="295"/>
  <c r="A14" i="295"/>
  <c r="F13" i="295"/>
  <c r="E13" i="295"/>
  <c r="D13" i="295"/>
  <c r="B13" i="295" s="1"/>
  <c r="C13" i="295"/>
  <c r="A13" i="295"/>
  <c r="F12" i="295"/>
  <c r="E12" i="295"/>
  <c r="D12" i="295"/>
  <c r="C12" i="295"/>
  <c r="A12" i="295"/>
  <c r="F11" i="295"/>
  <c r="E11" i="295"/>
  <c r="D11" i="295"/>
  <c r="B11" i="295" s="1"/>
  <c r="C11" i="295"/>
  <c r="A11" i="295"/>
  <c r="F10" i="295"/>
  <c r="E10" i="295"/>
  <c r="D10" i="295"/>
  <c r="B10" i="295" s="1"/>
  <c r="C10" i="295"/>
  <c r="A10" i="295"/>
  <c r="F9" i="295"/>
  <c r="E9" i="295"/>
  <c r="D9" i="295"/>
  <c r="B9" i="295" s="1"/>
  <c r="C9" i="295"/>
  <c r="A9" i="295"/>
  <c r="F8" i="295"/>
  <c r="E8" i="295"/>
  <c r="D8" i="295"/>
  <c r="B8" i="295" s="1"/>
  <c r="C8" i="295"/>
  <c r="A8" i="295"/>
  <c r="F7" i="295"/>
  <c r="E7" i="295"/>
  <c r="D7" i="295"/>
  <c r="C7" i="295"/>
  <c r="A7" i="295"/>
  <c r="F6" i="295"/>
  <c r="E6" i="295"/>
  <c r="D6" i="295"/>
  <c r="C6" i="295"/>
  <c r="B6" i="295"/>
  <c r="A6" i="295"/>
  <c r="F5" i="295"/>
  <c r="E5" i="295"/>
  <c r="B5" i="295" s="1"/>
  <c r="D5" i="295"/>
  <c r="C5" i="295"/>
  <c r="A5" i="295"/>
  <c r="F4" i="295"/>
  <c r="E4" i="295"/>
  <c r="D4" i="295"/>
  <c r="C4" i="295"/>
  <c r="A4" i="295"/>
  <c r="F3" i="295"/>
  <c r="E3" i="295"/>
  <c r="D3" i="295"/>
  <c r="B3" i="295" s="1"/>
  <c r="C3" i="295"/>
  <c r="A3" i="295"/>
  <c r="F2" i="295"/>
  <c r="E2" i="295"/>
  <c r="D2" i="295"/>
  <c r="C2" i="295"/>
  <c r="B2" i="295" s="1"/>
  <c r="A2" i="295"/>
  <c r="A1" i="295"/>
  <c r="F26" i="322"/>
  <c r="E26" i="322"/>
  <c r="D26" i="322"/>
  <c r="C26" i="322"/>
  <c r="A26" i="322"/>
  <c r="F25" i="322"/>
  <c r="E25" i="322"/>
  <c r="D25" i="322"/>
  <c r="C25" i="322"/>
  <c r="A25" i="322"/>
  <c r="F24" i="322"/>
  <c r="E24" i="322"/>
  <c r="D24" i="322"/>
  <c r="C24" i="322"/>
  <c r="B24" i="322"/>
  <c r="A24" i="322"/>
  <c r="F23" i="322"/>
  <c r="E23" i="322"/>
  <c r="D23" i="322"/>
  <c r="C23" i="322"/>
  <c r="A23" i="322"/>
  <c r="F22" i="322"/>
  <c r="E22" i="322"/>
  <c r="D22" i="322"/>
  <c r="C22" i="322"/>
  <c r="A22" i="322"/>
  <c r="F21" i="322"/>
  <c r="E21" i="322"/>
  <c r="D21" i="322"/>
  <c r="C21" i="322"/>
  <c r="B21" i="322" s="1"/>
  <c r="A21" i="322"/>
  <c r="F20" i="322"/>
  <c r="E20" i="322"/>
  <c r="D20" i="322"/>
  <c r="B20" i="322" s="1"/>
  <c r="C20" i="322"/>
  <c r="A20" i="322"/>
  <c r="F19" i="322"/>
  <c r="E19" i="322"/>
  <c r="D19" i="322"/>
  <c r="C19" i="322"/>
  <c r="A19" i="322"/>
  <c r="F18" i="322"/>
  <c r="E18" i="322"/>
  <c r="D18" i="322"/>
  <c r="C18" i="322"/>
  <c r="A18" i="322"/>
  <c r="F17" i="322"/>
  <c r="E17" i="322"/>
  <c r="D17" i="322"/>
  <c r="B17" i="322" s="1"/>
  <c r="C17" i="322"/>
  <c r="A17" i="322"/>
  <c r="F16" i="322"/>
  <c r="E16" i="322"/>
  <c r="D16" i="322"/>
  <c r="B16" i="322" s="1"/>
  <c r="C16" i="322"/>
  <c r="A16" i="322"/>
  <c r="F15" i="322"/>
  <c r="E15" i="322"/>
  <c r="D15" i="322"/>
  <c r="C15" i="322"/>
  <c r="A15" i="322"/>
  <c r="F14" i="322"/>
  <c r="E14" i="322"/>
  <c r="D14" i="322"/>
  <c r="C14" i="322"/>
  <c r="A14" i="322"/>
  <c r="F13" i="322"/>
  <c r="E13" i="322"/>
  <c r="D13" i="322"/>
  <c r="C13" i="322"/>
  <c r="B13" i="322"/>
  <c r="A13" i="322"/>
  <c r="F12" i="322"/>
  <c r="E12" i="322"/>
  <c r="B12" i="322" s="1"/>
  <c r="D12" i="322"/>
  <c r="C12" i="322"/>
  <c r="A12" i="322"/>
  <c r="F11" i="322"/>
  <c r="E11" i="322"/>
  <c r="D11" i="322"/>
  <c r="B11" i="322" s="1"/>
  <c r="C11" i="322"/>
  <c r="A11" i="322"/>
  <c r="F10" i="322"/>
  <c r="E10" i="322"/>
  <c r="D10" i="322"/>
  <c r="C10" i="322"/>
  <c r="A10" i="322"/>
  <c r="F9" i="322"/>
  <c r="E9" i="322"/>
  <c r="D9" i="322"/>
  <c r="B9" i="322" s="1"/>
  <c r="C9" i="322"/>
  <c r="A9" i="322"/>
  <c r="F8" i="322"/>
  <c r="E8" i="322"/>
  <c r="D8" i="322"/>
  <c r="C8" i="322"/>
  <c r="B8" i="322" s="1"/>
  <c r="A8" i="322"/>
  <c r="F7" i="322"/>
  <c r="E7" i="322"/>
  <c r="D7" i="322"/>
  <c r="B7" i="322" s="1"/>
  <c r="C7" i="322"/>
  <c r="A7" i="322"/>
  <c r="F6" i="322"/>
  <c r="E6" i="322"/>
  <c r="D6" i="322"/>
  <c r="C6" i="322"/>
  <c r="A6" i="322"/>
  <c r="F5" i="322"/>
  <c r="E5" i="322"/>
  <c r="D5" i="322"/>
  <c r="B5" i="322" s="1"/>
  <c r="C5" i="322"/>
  <c r="A5" i="322"/>
  <c r="F4" i="322"/>
  <c r="E4" i="322"/>
  <c r="D4" i="322"/>
  <c r="B4" i="322" s="1"/>
  <c r="C4" i="322"/>
  <c r="A4" i="322"/>
  <c r="F3" i="322"/>
  <c r="E3" i="322"/>
  <c r="D3" i="322"/>
  <c r="C3" i="322"/>
  <c r="A3" i="322"/>
  <c r="F2" i="322"/>
  <c r="E2" i="322"/>
  <c r="D2" i="322"/>
  <c r="C2" i="322"/>
  <c r="A2" i="322"/>
  <c r="G9" i="323" s="1"/>
  <c r="A1" i="322"/>
  <c r="F26" i="320"/>
  <c r="E26" i="320"/>
  <c r="D26" i="320"/>
  <c r="B26" i="320" s="1"/>
  <c r="C26" i="320"/>
  <c r="A26" i="320"/>
  <c r="F25" i="320"/>
  <c r="E25" i="320"/>
  <c r="D25" i="320"/>
  <c r="C25" i="320"/>
  <c r="B25" i="320"/>
  <c r="A25" i="320"/>
  <c r="F24" i="320"/>
  <c r="E24" i="320"/>
  <c r="D24" i="320"/>
  <c r="B24" i="320" s="1"/>
  <c r="C24" i="320"/>
  <c r="A24" i="320"/>
  <c r="F23" i="320"/>
  <c r="E23" i="320"/>
  <c r="D23" i="320"/>
  <c r="B23" i="320" s="1"/>
  <c r="C23" i="320"/>
  <c r="A23" i="320"/>
  <c r="F22" i="320"/>
  <c r="E22" i="320"/>
  <c r="D22" i="320"/>
  <c r="C22" i="320"/>
  <c r="A22" i="320"/>
  <c r="F21" i="320"/>
  <c r="E21" i="320"/>
  <c r="D21" i="320"/>
  <c r="C21" i="320"/>
  <c r="B21" i="320"/>
  <c r="A21" i="320"/>
  <c r="F20" i="320"/>
  <c r="E20" i="320"/>
  <c r="D20" i="320"/>
  <c r="C20" i="320"/>
  <c r="A20" i="320"/>
  <c r="F19" i="320"/>
  <c r="E19" i="320"/>
  <c r="D19" i="320"/>
  <c r="C19" i="320"/>
  <c r="A19" i="320"/>
  <c r="F18" i="320"/>
  <c r="E18" i="320"/>
  <c r="D18" i="320"/>
  <c r="C18" i="320"/>
  <c r="B18" i="320" s="1"/>
  <c r="A18" i="320"/>
  <c r="F17" i="320"/>
  <c r="E17" i="320"/>
  <c r="D17" i="320"/>
  <c r="B17" i="320" s="1"/>
  <c r="C17" i="320"/>
  <c r="A17" i="320"/>
  <c r="F16" i="320"/>
  <c r="E16" i="320"/>
  <c r="D16" i="320"/>
  <c r="C16" i="320"/>
  <c r="A16" i="320"/>
  <c r="F15" i="320"/>
  <c r="E15" i="320"/>
  <c r="D15" i="320"/>
  <c r="C15" i="320"/>
  <c r="A15" i="320"/>
  <c r="F14" i="320"/>
  <c r="E14" i="320"/>
  <c r="D14" i="320"/>
  <c r="C14" i="320"/>
  <c r="B14" i="320" s="1"/>
  <c r="A14" i="320"/>
  <c r="F13" i="320"/>
  <c r="E13" i="320"/>
  <c r="B13" i="320" s="1"/>
  <c r="D13" i="320"/>
  <c r="C13" i="320"/>
  <c r="A13" i="320"/>
  <c r="F12" i="320"/>
  <c r="E12" i="320"/>
  <c r="D12" i="320"/>
  <c r="B12" i="320" s="1"/>
  <c r="C12" i="320"/>
  <c r="A12" i="320"/>
  <c r="F11" i="320"/>
  <c r="E11" i="320"/>
  <c r="D11" i="320"/>
  <c r="C11" i="320"/>
  <c r="A11" i="320"/>
  <c r="F10" i="320"/>
  <c r="E10" i="320"/>
  <c r="D10" i="320"/>
  <c r="B10" i="320" s="1"/>
  <c r="C10" i="320"/>
  <c r="A10" i="320"/>
  <c r="F9" i="320"/>
  <c r="E9" i="320"/>
  <c r="D9" i="320"/>
  <c r="B9" i="320" s="1"/>
  <c r="C9" i="320"/>
  <c r="A9" i="320"/>
  <c r="F8" i="320"/>
  <c r="E8" i="320"/>
  <c r="D8" i="320"/>
  <c r="C8" i="320"/>
  <c r="A8" i="320"/>
  <c r="F7" i="320"/>
  <c r="E7" i="320"/>
  <c r="D7" i="320"/>
  <c r="C7" i="320"/>
  <c r="A7" i="320"/>
  <c r="F6" i="320"/>
  <c r="E6" i="320"/>
  <c r="D6" i="320"/>
  <c r="C6" i="320"/>
  <c r="B6" i="320" s="1"/>
  <c r="A6" i="320"/>
  <c r="F5" i="320"/>
  <c r="E5" i="320"/>
  <c r="D5" i="320"/>
  <c r="B5" i="320" s="1"/>
  <c r="C5" i="320"/>
  <c r="A5" i="320"/>
  <c r="F4" i="320"/>
  <c r="E4" i="320"/>
  <c r="D4" i="320"/>
  <c r="B4" i="320" s="1"/>
  <c r="C4" i="320"/>
  <c r="A4" i="320"/>
  <c r="F3" i="320"/>
  <c r="E3" i="320"/>
  <c r="D3" i="320"/>
  <c r="B3" i="320" s="1"/>
  <c r="C3" i="320"/>
  <c r="A3" i="320"/>
  <c r="F2" i="320"/>
  <c r="E2" i="320"/>
  <c r="D2" i="320"/>
  <c r="C2" i="320"/>
  <c r="A2" i="320"/>
  <c r="C13" i="323" s="1"/>
  <c r="A1" i="320"/>
  <c r="G13" i="351"/>
  <c r="F26" i="350"/>
  <c r="E26" i="350"/>
  <c r="D26" i="350"/>
  <c r="C26" i="350"/>
  <c r="A26" i="350"/>
  <c r="F25" i="350"/>
  <c r="E25" i="350"/>
  <c r="D25" i="350"/>
  <c r="C25" i="350"/>
  <c r="A25" i="350"/>
  <c r="F24" i="350"/>
  <c r="E24" i="350"/>
  <c r="B24" i="350" s="1"/>
  <c r="D24" i="350"/>
  <c r="C24" i="350"/>
  <c r="A24" i="350"/>
  <c r="F23" i="350"/>
  <c r="E23" i="350"/>
  <c r="D23" i="350"/>
  <c r="B23" i="350" s="1"/>
  <c r="C23" i="350"/>
  <c r="A23" i="350"/>
  <c r="F22" i="350"/>
  <c r="E22" i="350"/>
  <c r="D22" i="350"/>
  <c r="C22" i="350"/>
  <c r="A22" i="350"/>
  <c r="F21" i="350"/>
  <c r="E21" i="350"/>
  <c r="D21" i="350"/>
  <c r="B21" i="350" s="1"/>
  <c r="C21" i="350"/>
  <c r="A21" i="350"/>
  <c r="F20" i="350"/>
  <c r="E20" i="350"/>
  <c r="D20" i="350"/>
  <c r="B20" i="350" s="1"/>
  <c r="C20" i="350"/>
  <c r="A20" i="350"/>
  <c r="F19" i="350"/>
  <c r="E19" i="350"/>
  <c r="D19" i="350"/>
  <c r="C19" i="350"/>
  <c r="A19" i="350"/>
  <c r="F18" i="350"/>
  <c r="E18" i="350"/>
  <c r="D18" i="350"/>
  <c r="C18" i="350"/>
  <c r="A18" i="350"/>
  <c r="F17" i="350"/>
  <c r="E17" i="350"/>
  <c r="D17" i="350"/>
  <c r="C17" i="350"/>
  <c r="A17" i="350"/>
  <c r="F16" i="350"/>
  <c r="E16" i="350"/>
  <c r="D16" i="350"/>
  <c r="C16" i="350"/>
  <c r="B16" i="350"/>
  <c r="A16" i="350"/>
  <c r="F15" i="350"/>
  <c r="E15" i="350"/>
  <c r="D15" i="350"/>
  <c r="C15" i="350"/>
  <c r="B15" i="350"/>
  <c r="A15" i="350"/>
  <c r="F14" i="350"/>
  <c r="E14" i="350"/>
  <c r="D14" i="350"/>
  <c r="C14" i="350"/>
  <c r="A14" i="350"/>
  <c r="F13" i="350"/>
  <c r="E13" i="350"/>
  <c r="D13" i="350"/>
  <c r="C13" i="350"/>
  <c r="A13" i="350"/>
  <c r="F12" i="350"/>
  <c r="E12" i="350"/>
  <c r="D12" i="350"/>
  <c r="C12" i="350"/>
  <c r="B12" i="350"/>
  <c r="A12" i="350"/>
  <c r="F11" i="350"/>
  <c r="E11" i="350"/>
  <c r="D11" i="350"/>
  <c r="C11" i="350"/>
  <c r="A11" i="350"/>
  <c r="F10" i="350"/>
  <c r="E10" i="350"/>
  <c r="D10" i="350"/>
  <c r="C10" i="350"/>
  <c r="A10" i="350"/>
  <c r="F9" i="350"/>
  <c r="E9" i="350"/>
  <c r="D9" i="350"/>
  <c r="B9" i="350" s="1"/>
  <c r="C9" i="350"/>
  <c r="A9" i="350"/>
  <c r="F8" i="350"/>
  <c r="E8" i="350"/>
  <c r="D8" i="350"/>
  <c r="C8" i="350"/>
  <c r="B8" i="350" s="1"/>
  <c r="A8" i="350"/>
  <c r="F7" i="350"/>
  <c r="E7" i="350"/>
  <c r="D7" i="350"/>
  <c r="C7" i="350"/>
  <c r="A7" i="350"/>
  <c r="F6" i="350"/>
  <c r="E6" i="350"/>
  <c r="D6" i="350"/>
  <c r="C6" i="350"/>
  <c r="A6" i="350"/>
  <c r="F5" i="350"/>
  <c r="E5" i="350"/>
  <c r="D5" i="350"/>
  <c r="C5" i="350"/>
  <c r="A5" i="350"/>
  <c r="F4" i="350"/>
  <c r="E4" i="350"/>
  <c r="D4" i="350"/>
  <c r="B4" i="350" s="1"/>
  <c r="C9" i="351" s="1"/>
  <c r="C4" i="350"/>
  <c r="A4" i="350"/>
  <c r="F3" i="350"/>
  <c r="E3" i="350"/>
  <c r="D3" i="350"/>
  <c r="B3" i="350" s="1"/>
  <c r="C3" i="350"/>
  <c r="A3" i="350"/>
  <c r="F2" i="350"/>
  <c r="E2" i="350"/>
  <c r="B2" i="350" s="1"/>
  <c r="D2" i="350"/>
  <c r="C2" i="350"/>
  <c r="A2" i="350"/>
  <c r="A1" i="350"/>
  <c r="F26" i="348"/>
  <c r="E26" i="348"/>
  <c r="D26" i="348"/>
  <c r="C26" i="348"/>
  <c r="A26" i="348"/>
  <c r="F25" i="348"/>
  <c r="E25" i="348"/>
  <c r="D25" i="348"/>
  <c r="B25" i="348" s="1"/>
  <c r="C25" i="348"/>
  <c r="A25" i="348"/>
  <c r="F24" i="348"/>
  <c r="E24" i="348"/>
  <c r="D24" i="348"/>
  <c r="C24" i="348"/>
  <c r="A24" i="348"/>
  <c r="F23" i="348"/>
  <c r="E23" i="348"/>
  <c r="D23" i="348"/>
  <c r="C23" i="348"/>
  <c r="A23" i="348"/>
  <c r="F22" i="348"/>
  <c r="E22" i="348"/>
  <c r="D22" i="348"/>
  <c r="C22" i="348"/>
  <c r="A22" i="348"/>
  <c r="F21" i="348"/>
  <c r="E21" i="348"/>
  <c r="D21" i="348"/>
  <c r="C21" i="348"/>
  <c r="A21" i="348"/>
  <c r="F20" i="348"/>
  <c r="E20" i="348"/>
  <c r="D20" i="348"/>
  <c r="B20" i="348" s="1"/>
  <c r="C20" i="348"/>
  <c r="A20" i="348"/>
  <c r="F19" i="348"/>
  <c r="E19" i="348"/>
  <c r="D19" i="348"/>
  <c r="C19" i="348"/>
  <c r="B19" i="348"/>
  <c r="A19" i="348"/>
  <c r="F18" i="348"/>
  <c r="E18" i="348"/>
  <c r="D18" i="348"/>
  <c r="C18" i="348"/>
  <c r="A18" i="348"/>
  <c r="F17" i="348"/>
  <c r="E17" i="348"/>
  <c r="D17" i="348"/>
  <c r="C17" i="348"/>
  <c r="B17" i="348" s="1"/>
  <c r="A17" i="348"/>
  <c r="F16" i="348"/>
  <c r="E16" i="348"/>
  <c r="D16" i="348"/>
  <c r="B16" i="348" s="1"/>
  <c r="C16" i="348"/>
  <c r="A16" i="348"/>
  <c r="F15" i="348"/>
  <c r="E15" i="348"/>
  <c r="D15" i="348"/>
  <c r="B15" i="348" s="1"/>
  <c r="C15" i="348"/>
  <c r="A15" i="348"/>
  <c r="F14" i="348"/>
  <c r="E14" i="348"/>
  <c r="D14" i="348"/>
  <c r="C14" i="348"/>
  <c r="A14" i="348"/>
  <c r="F13" i="348"/>
  <c r="E13" i="348"/>
  <c r="B13" i="348" s="1"/>
  <c r="D13" i="348"/>
  <c r="C13" i="348"/>
  <c r="A13" i="348"/>
  <c r="F12" i="348"/>
  <c r="E12" i="348"/>
  <c r="D12" i="348"/>
  <c r="B12" i="348" s="1"/>
  <c r="C12" i="348"/>
  <c r="A12" i="348"/>
  <c r="F11" i="348"/>
  <c r="E11" i="348"/>
  <c r="D11" i="348"/>
  <c r="C11" i="348"/>
  <c r="B11" i="348"/>
  <c r="A11" i="348"/>
  <c r="F10" i="348"/>
  <c r="E10" i="348"/>
  <c r="D10" i="348"/>
  <c r="C10" i="348"/>
  <c r="A10" i="348"/>
  <c r="F9" i="348"/>
  <c r="E9" i="348"/>
  <c r="D9" i="348"/>
  <c r="B9" i="348" s="1"/>
  <c r="C9" i="348"/>
  <c r="A9" i="348"/>
  <c r="F8" i="348"/>
  <c r="E8" i="348"/>
  <c r="D8" i="348"/>
  <c r="B8" i="348" s="1"/>
  <c r="C8" i="348"/>
  <c r="A8" i="348"/>
  <c r="F7" i="348"/>
  <c r="E7" i="348"/>
  <c r="B7" i="348" s="1"/>
  <c r="D7" i="348"/>
  <c r="C7" i="348"/>
  <c r="A7" i="348"/>
  <c r="F6" i="348"/>
  <c r="E6" i="348"/>
  <c r="D6" i="348"/>
  <c r="C6" i="348"/>
  <c r="A6" i="348"/>
  <c r="F5" i="348"/>
  <c r="E5" i="348"/>
  <c r="D5" i="348"/>
  <c r="C5" i="348"/>
  <c r="A5" i="348"/>
  <c r="F4" i="348"/>
  <c r="E4" i="348"/>
  <c r="D4" i="348"/>
  <c r="B4" i="348" s="1"/>
  <c r="C4" i="348"/>
  <c r="A4" i="348"/>
  <c r="F10" i="351" s="1"/>
  <c r="F3" i="348"/>
  <c r="E3" i="348"/>
  <c r="D3" i="348"/>
  <c r="C3" i="348"/>
  <c r="B3" i="348"/>
  <c r="A3" i="348"/>
  <c r="F2" i="348"/>
  <c r="E2" i="348"/>
  <c r="D2" i="348"/>
  <c r="C2" i="348"/>
  <c r="A2" i="348"/>
  <c r="E13" i="351" s="1"/>
  <c r="A1" i="348"/>
  <c r="F26" i="360"/>
  <c r="E26" i="360"/>
  <c r="B26" i="360" s="1"/>
  <c r="D26" i="360"/>
  <c r="C26" i="360"/>
  <c r="A26" i="360"/>
  <c r="F25" i="360"/>
  <c r="E25" i="360"/>
  <c r="D25" i="360"/>
  <c r="C25" i="360"/>
  <c r="A25" i="360"/>
  <c r="F24" i="360"/>
  <c r="E24" i="360"/>
  <c r="D24" i="360"/>
  <c r="C24" i="360"/>
  <c r="A24" i="360"/>
  <c r="F23" i="360"/>
  <c r="E23" i="360"/>
  <c r="D23" i="360"/>
  <c r="C23" i="360"/>
  <c r="B23" i="360"/>
  <c r="A23" i="360"/>
  <c r="F22" i="360"/>
  <c r="E22" i="360"/>
  <c r="D22" i="360"/>
  <c r="C22" i="360"/>
  <c r="A22" i="360"/>
  <c r="F21" i="360"/>
  <c r="E21" i="360"/>
  <c r="D21" i="360"/>
  <c r="C21" i="360"/>
  <c r="A21" i="360"/>
  <c r="F20" i="360"/>
  <c r="E20" i="360"/>
  <c r="D20" i="360"/>
  <c r="C20" i="360"/>
  <c r="A20" i="360"/>
  <c r="F19" i="360"/>
  <c r="E19" i="360"/>
  <c r="B19" i="360" s="1"/>
  <c r="D19" i="360"/>
  <c r="C19" i="360"/>
  <c r="A19" i="360"/>
  <c r="F18" i="360"/>
  <c r="E18" i="360"/>
  <c r="B18" i="360" s="1"/>
  <c r="D18" i="360"/>
  <c r="C18" i="360"/>
  <c r="A18" i="360"/>
  <c r="F17" i="360"/>
  <c r="E17" i="360"/>
  <c r="D17" i="360"/>
  <c r="C17" i="360"/>
  <c r="A17" i="360"/>
  <c r="F16" i="360"/>
  <c r="E16" i="360"/>
  <c r="D16" i="360"/>
  <c r="C16" i="360"/>
  <c r="A16" i="360"/>
  <c r="F15" i="360"/>
  <c r="E15" i="360"/>
  <c r="D15" i="360"/>
  <c r="C15" i="360"/>
  <c r="B15" i="360"/>
  <c r="A15" i="360"/>
  <c r="F14" i="360"/>
  <c r="E14" i="360"/>
  <c r="D14" i="360"/>
  <c r="C14" i="360"/>
  <c r="A14" i="360"/>
  <c r="F13" i="360"/>
  <c r="E13" i="360"/>
  <c r="D13" i="360"/>
  <c r="C13" i="360"/>
  <c r="B13" i="360" s="1"/>
  <c r="A13" i="360"/>
  <c r="F12" i="360"/>
  <c r="E12" i="360"/>
  <c r="D12" i="360"/>
  <c r="C12" i="360"/>
  <c r="A12" i="360"/>
  <c r="F11" i="360"/>
  <c r="E11" i="360"/>
  <c r="D11" i="360"/>
  <c r="B11" i="360" s="1"/>
  <c r="C11" i="360"/>
  <c r="A11" i="360"/>
  <c r="F10" i="360"/>
  <c r="E10" i="360"/>
  <c r="B10" i="360" s="1"/>
  <c r="D10" i="360"/>
  <c r="C10" i="360"/>
  <c r="A10" i="360"/>
  <c r="F9" i="360"/>
  <c r="E9" i="360"/>
  <c r="D9" i="360"/>
  <c r="C9" i="360"/>
  <c r="A9" i="360"/>
  <c r="F8" i="360"/>
  <c r="E8" i="360"/>
  <c r="D8" i="360"/>
  <c r="C8" i="360"/>
  <c r="A8" i="360"/>
  <c r="F7" i="360"/>
  <c r="E7" i="360"/>
  <c r="D7" i="360"/>
  <c r="C7" i="360"/>
  <c r="B7" i="360"/>
  <c r="A7" i="360"/>
  <c r="F6" i="360"/>
  <c r="E6" i="360"/>
  <c r="D6" i="360"/>
  <c r="C6" i="360"/>
  <c r="A6" i="360"/>
  <c r="F5" i="360"/>
  <c r="E5" i="360"/>
  <c r="D5" i="360"/>
  <c r="C5" i="360"/>
  <c r="A5" i="360"/>
  <c r="F4" i="360"/>
  <c r="E4" i="360"/>
  <c r="D4" i="360"/>
  <c r="C4" i="360"/>
  <c r="A4" i="360"/>
  <c r="F3" i="360"/>
  <c r="E3" i="360"/>
  <c r="B3" i="360" s="1"/>
  <c r="D3" i="360"/>
  <c r="C3" i="360"/>
  <c r="A3" i="360"/>
  <c r="F2" i="360"/>
  <c r="E2" i="360"/>
  <c r="B2" i="360" s="1"/>
  <c r="D2" i="360"/>
  <c r="C2" i="360"/>
  <c r="A2" i="360"/>
  <c r="A1" i="360"/>
  <c r="F26" i="358"/>
  <c r="E26" i="358"/>
  <c r="D26" i="358"/>
  <c r="C26" i="358"/>
  <c r="A26" i="358"/>
  <c r="F25" i="358"/>
  <c r="E25" i="358"/>
  <c r="D25" i="358"/>
  <c r="C25" i="358"/>
  <c r="A25" i="358"/>
  <c r="F24" i="358"/>
  <c r="E24" i="358"/>
  <c r="D24" i="358"/>
  <c r="C24" i="358"/>
  <c r="A24" i="358"/>
  <c r="F23" i="358"/>
  <c r="E23" i="358"/>
  <c r="D23" i="358"/>
  <c r="C23" i="358"/>
  <c r="A23" i="358"/>
  <c r="F22" i="358"/>
  <c r="E22" i="358"/>
  <c r="D22" i="358"/>
  <c r="C22" i="358"/>
  <c r="A22" i="358"/>
  <c r="F21" i="358"/>
  <c r="E21" i="358"/>
  <c r="D21" i="358"/>
  <c r="C21" i="358"/>
  <c r="A21" i="358"/>
  <c r="F20" i="358"/>
  <c r="E20" i="358"/>
  <c r="B20" i="358" s="1"/>
  <c r="D20" i="358"/>
  <c r="C20" i="358"/>
  <c r="A20" i="358"/>
  <c r="F19" i="358"/>
  <c r="E19" i="358"/>
  <c r="D19" i="358"/>
  <c r="B19" i="358" s="1"/>
  <c r="C19" i="358"/>
  <c r="A19" i="358"/>
  <c r="F18" i="358"/>
  <c r="E18" i="358"/>
  <c r="D18" i="358"/>
  <c r="C18" i="358"/>
  <c r="A18" i="358"/>
  <c r="F17" i="358"/>
  <c r="E17" i="358"/>
  <c r="D17" i="358"/>
  <c r="C17" i="358"/>
  <c r="A17" i="358"/>
  <c r="F16" i="358"/>
  <c r="E16" i="358"/>
  <c r="B16" i="358" s="1"/>
  <c r="D16" i="358"/>
  <c r="C16" i="358"/>
  <c r="A16" i="358"/>
  <c r="F15" i="358"/>
  <c r="E15" i="358"/>
  <c r="D15" i="358"/>
  <c r="C15" i="358"/>
  <c r="A15" i="358"/>
  <c r="F14" i="358"/>
  <c r="E14" i="358"/>
  <c r="D14" i="358"/>
  <c r="C14" i="358"/>
  <c r="A14" i="358"/>
  <c r="F13" i="358"/>
  <c r="E13" i="358"/>
  <c r="D13" i="358"/>
  <c r="C13" i="358"/>
  <c r="A13" i="358"/>
  <c r="F12" i="358"/>
  <c r="E12" i="358"/>
  <c r="D12" i="358"/>
  <c r="C12" i="358"/>
  <c r="A12" i="358"/>
  <c r="F11" i="358"/>
  <c r="E11" i="358"/>
  <c r="D11" i="358"/>
  <c r="C11" i="358"/>
  <c r="A11" i="358"/>
  <c r="F10" i="358"/>
  <c r="E10" i="358"/>
  <c r="D10" i="358"/>
  <c r="C10" i="358"/>
  <c r="A10" i="358"/>
  <c r="F9" i="358"/>
  <c r="E9" i="358"/>
  <c r="D9" i="358"/>
  <c r="C9" i="358"/>
  <c r="A9" i="358"/>
  <c r="F8" i="358"/>
  <c r="E8" i="358"/>
  <c r="B8" i="358" s="1"/>
  <c r="D8" i="358"/>
  <c r="C8" i="358"/>
  <c r="A8" i="358"/>
  <c r="F7" i="358"/>
  <c r="E7" i="358"/>
  <c r="D7" i="358"/>
  <c r="B7" i="358" s="1"/>
  <c r="C7" i="358"/>
  <c r="A7" i="358"/>
  <c r="F6" i="358"/>
  <c r="E6" i="358"/>
  <c r="D6" i="358"/>
  <c r="C6" i="358"/>
  <c r="A6" i="358"/>
  <c r="F5" i="358"/>
  <c r="E5" i="358"/>
  <c r="D5" i="358"/>
  <c r="C5" i="358"/>
  <c r="A5" i="358"/>
  <c r="F4" i="358"/>
  <c r="E4" i="358"/>
  <c r="B4" i="358" s="1"/>
  <c r="D4" i="358"/>
  <c r="C4" i="358"/>
  <c r="A4" i="358"/>
  <c r="F3" i="358"/>
  <c r="E3" i="358"/>
  <c r="D3" i="358"/>
  <c r="C3" i="358"/>
  <c r="A3" i="358"/>
  <c r="F2" i="358"/>
  <c r="E2" i="358"/>
  <c r="D2" i="358"/>
  <c r="E10" i="361" s="1"/>
  <c r="C2" i="358"/>
  <c r="A2" i="358"/>
  <c r="G10" i="361" s="1"/>
  <c r="A1" i="358"/>
  <c r="F26" i="355"/>
  <c r="E26" i="355"/>
  <c r="D26" i="355"/>
  <c r="C26" i="355"/>
  <c r="A26" i="355"/>
  <c r="F25" i="355"/>
  <c r="E25" i="355"/>
  <c r="D25" i="355"/>
  <c r="C25" i="355"/>
  <c r="A25" i="355"/>
  <c r="F24" i="355"/>
  <c r="E24" i="355"/>
  <c r="D24" i="355"/>
  <c r="C24" i="355"/>
  <c r="A24" i="355"/>
  <c r="F23" i="355"/>
  <c r="E23" i="355"/>
  <c r="D23" i="355"/>
  <c r="B23" i="355" s="1"/>
  <c r="C23" i="355"/>
  <c r="A23" i="355"/>
  <c r="F22" i="355"/>
  <c r="E22" i="355"/>
  <c r="D22" i="355"/>
  <c r="C22" i="355"/>
  <c r="B22" i="355"/>
  <c r="A22" i="355"/>
  <c r="F21" i="355"/>
  <c r="E21" i="355"/>
  <c r="D21" i="355"/>
  <c r="C21" i="355"/>
  <c r="A21" i="355"/>
  <c r="F20" i="355"/>
  <c r="E20" i="355"/>
  <c r="D20" i="355"/>
  <c r="C20" i="355"/>
  <c r="A20" i="355"/>
  <c r="F19" i="355"/>
  <c r="E19" i="355"/>
  <c r="D19" i="355"/>
  <c r="B19" i="355" s="1"/>
  <c r="C19" i="355"/>
  <c r="A19" i="355"/>
  <c r="F18" i="355"/>
  <c r="E18" i="355"/>
  <c r="D18" i="355"/>
  <c r="C18" i="355"/>
  <c r="B18" i="355" s="1"/>
  <c r="A18" i="355"/>
  <c r="F17" i="355"/>
  <c r="E17" i="355"/>
  <c r="D17" i="355"/>
  <c r="C17" i="355"/>
  <c r="A17" i="355"/>
  <c r="F16" i="355"/>
  <c r="E16" i="355"/>
  <c r="D16" i="355"/>
  <c r="C16" i="355"/>
  <c r="B16" i="355" s="1"/>
  <c r="A16" i="355"/>
  <c r="F15" i="355"/>
  <c r="E15" i="355"/>
  <c r="D15" i="355"/>
  <c r="C15" i="355"/>
  <c r="A15" i="355"/>
  <c r="F14" i="355"/>
  <c r="E14" i="355"/>
  <c r="B14" i="355" s="1"/>
  <c r="D14" i="355"/>
  <c r="C14" i="355"/>
  <c r="A14" i="355"/>
  <c r="F13" i="355"/>
  <c r="E13" i="355"/>
  <c r="B13" i="355" s="1"/>
  <c r="D13" i="355"/>
  <c r="C13" i="355"/>
  <c r="A13" i="355"/>
  <c r="F12" i="355"/>
  <c r="E12" i="355"/>
  <c r="D12" i="355"/>
  <c r="C12" i="355"/>
  <c r="A12" i="355"/>
  <c r="F11" i="355"/>
  <c r="E11" i="355"/>
  <c r="D11" i="355"/>
  <c r="B11" i="355" s="1"/>
  <c r="C11" i="355"/>
  <c r="A11" i="355"/>
  <c r="F10" i="355"/>
  <c r="E10" i="355"/>
  <c r="B10" i="355" s="1"/>
  <c r="D10" i="355"/>
  <c r="C10" i="355"/>
  <c r="A10" i="355"/>
  <c r="F9" i="355"/>
  <c r="E9" i="355"/>
  <c r="D9" i="355"/>
  <c r="C9" i="355"/>
  <c r="A9" i="355"/>
  <c r="F8" i="355"/>
  <c r="E8" i="355"/>
  <c r="D8" i="355"/>
  <c r="C8" i="355"/>
  <c r="A8" i="355"/>
  <c r="F7" i="355"/>
  <c r="E7" i="355"/>
  <c r="D7" i="355"/>
  <c r="B7" i="355" s="1"/>
  <c r="C7" i="355"/>
  <c r="A7" i="355"/>
  <c r="F6" i="355"/>
  <c r="E6" i="355"/>
  <c r="D6" i="355"/>
  <c r="C6" i="355"/>
  <c r="B6" i="355"/>
  <c r="A6" i="355"/>
  <c r="F5" i="355"/>
  <c r="E5" i="355"/>
  <c r="D5" i="355"/>
  <c r="C5" i="355"/>
  <c r="A5" i="355"/>
  <c r="F4" i="355"/>
  <c r="G9" i="356" s="1"/>
  <c r="E4" i="355"/>
  <c r="D4" i="355"/>
  <c r="C4" i="355"/>
  <c r="A4" i="355"/>
  <c r="D9" i="356" s="1"/>
  <c r="F3" i="355"/>
  <c r="E3" i="355"/>
  <c r="D3" i="355"/>
  <c r="B3" i="355" s="1"/>
  <c r="C3" i="355"/>
  <c r="A3" i="355"/>
  <c r="F2" i="355"/>
  <c r="E2" i="355"/>
  <c r="D2" i="355"/>
  <c r="B2" i="355" s="1"/>
  <c r="C2" i="355"/>
  <c r="A2" i="355"/>
  <c r="A1" i="355"/>
  <c r="F26" i="353"/>
  <c r="E26" i="353"/>
  <c r="D26" i="353"/>
  <c r="B26" i="353" s="1"/>
  <c r="C26" i="353"/>
  <c r="A26" i="353"/>
  <c r="F25" i="353"/>
  <c r="E25" i="353"/>
  <c r="D25" i="353"/>
  <c r="B25" i="353" s="1"/>
  <c r="C25" i="353"/>
  <c r="A25" i="353"/>
  <c r="F24" i="353"/>
  <c r="E24" i="353"/>
  <c r="D24" i="353"/>
  <c r="C24" i="353"/>
  <c r="B24" i="353"/>
  <c r="A24" i="353"/>
  <c r="F23" i="353"/>
  <c r="E23" i="353"/>
  <c r="D23" i="353"/>
  <c r="C23" i="353"/>
  <c r="A23" i="353"/>
  <c r="F22" i="353"/>
  <c r="E22" i="353"/>
  <c r="D22" i="353"/>
  <c r="C22" i="353"/>
  <c r="A22" i="353"/>
  <c r="F21" i="353"/>
  <c r="E21" i="353"/>
  <c r="D21" i="353"/>
  <c r="C21" i="353"/>
  <c r="A21" i="353"/>
  <c r="F20" i="353"/>
  <c r="E20" i="353"/>
  <c r="B20" i="353" s="1"/>
  <c r="D20" i="353"/>
  <c r="C20" i="353"/>
  <c r="A20" i="353"/>
  <c r="F19" i="353"/>
  <c r="E19" i="353"/>
  <c r="B19" i="353" s="1"/>
  <c r="D19" i="353"/>
  <c r="C19" i="353"/>
  <c r="A19" i="353"/>
  <c r="F18" i="353"/>
  <c r="E18" i="353"/>
  <c r="D18" i="353"/>
  <c r="C18" i="353"/>
  <c r="A18" i="353"/>
  <c r="F17" i="353"/>
  <c r="E17" i="353"/>
  <c r="D17" i="353"/>
  <c r="C17" i="353"/>
  <c r="A17" i="353"/>
  <c r="F16" i="353"/>
  <c r="E16" i="353"/>
  <c r="D16" i="353"/>
  <c r="C16" i="353"/>
  <c r="A16" i="353"/>
  <c r="F15" i="353"/>
  <c r="E15" i="353"/>
  <c r="D15" i="353"/>
  <c r="C15" i="353"/>
  <c r="A15" i="353"/>
  <c r="F14" i="353"/>
  <c r="E14" i="353"/>
  <c r="D14" i="353"/>
  <c r="C14" i="353"/>
  <c r="A14" i="353"/>
  <c r="F13" i="353"/>
  <c r="E13" i="353"/>
  <c r="D13" i="353"/>
  <c r="C13" i="353"/>
  <c r="A13" i="353"/>
  <c r="F12" i="353"/>
  <c r="E12" i="353"/>
  <c r="D12" i="353"/>
  <c r="B12" i="353" s="1"/>
  <c r="C12" i="353"/>
  <c r="A12" i="353"/>
  <c r="F11" i="353"/>
  <c r="E11" i="353"/>
  <c r="D11" i="353"/>
  <c r="C11" i="353"/>
  <c r="A11" i="353"/>
  <c r="F10" i="353"/>
  <c r="E10" i="353"/>
  <c r="D10" i="353"/>
  <c r="C10" i="353"/>
  <c r="A10" i="353"/>
  <c r="F9" i="353"/>
  <c r="E9" i="353"/>
  <c r="D9" i="353"/>
  <c r="C9" i="353"/>
  <c r="A9" i="353"/>
  <c r="F8" i="353"/>
  <c r="E8" i="353"/>
  <c r="D8" i="353"/>
  <c r="C8" i="353"/>
  <c r="A8" i="353"/>
  <c r="F7" i="353"/>
  <c r="E7" i="353"/>
  <c r="D7" i="353"/>
  <c r="C7" i="353"/>
  <c r="A7" i="353"/>
  <c r="F6" i="353"/>
  <c r="E6" i="353"/>
  <c r="D6" i="353"/>
  <c r="C6" i="353"/>
  <c r="A6" i="353"/>
  <c r="F5" i="353"/>
  <c r="E5" i="353"/>
  <c r="D5" i="353"/>
  <c r="B5" i="353" s="1"/>
  <c r="C5" i="353"/>
  <c r="A5" i="353"/>
  <c r="F4" i="353"/>
  <c r="E4" i="353"/>
  <c r="D4" i="353"/>
  <c r="C4" i="353"/>
  <c r="A4" i="353"/>
  <c r="F3" i="353"/>
  <c r="E3" i="353"/>
  <c r="D3" i="353"/>
  <c r="C3" i="353"/>
  <c r="A3" i="353"/>
  <c r="F2" i="353"/>
  <c r="E2" i="353"/>
  <c r="D2" i="353"/>
  <c r="B2" i="353" s="1"/>
  <c r="C2" i="353"/>
  <c r="A2" i="353"/>
  <c r="A1" i="353"/>
  <c r="F26" i="385"/>
  <c r="E26" i="385"/>
  <c r="D26" i="385"/>
  <c r="C26" i="385"/>
  <c r="A26" i="385"/>
  <c r="F25" i="385"/>
  <c r="E25" i="385"/>
  <c r="D25" i="385"/>
  <c r="B25" i="385" s="1"/>
  <c r="C25" i="385"/>
  <c r="A25" i="385"/>
  <c r="F24" i="385"/>
  <c r="E24" i="385"/>
  <c r="D24" i="385"/>
  <c r="C24" i="385"/>
  <c r="A24" i="385"/>
  <c r="F23" i="385"/>
  <c r="E23" i="385"/>
  <c r="D23" i="385"/>
  <c r="C23" i="385"/>
  <c r="A23" i="385"/>
  <c r="F22" i="385"/>
  <c r="E22" i="385"/>
  <c r="D22" i="385"/>
  <c r="C22" i="385"/>
  <c r="A22" i="385"/>
  <c r="F21" i="385"/>
  <c r="E21" i="385"/>
  <c r="B21" i="385" s="1"/>
  <c r="D21" i="385"/>
  <c r="C21" i="385"/>
  <c r="A21" i="385"/>
  <c r="F20" i="385"/>
  <c r="E20" i="385"/>
  <c r="D20" i="385"/>
  <c r="C20" i="385"/>
  <c r="A20" i="385"/>
  <c r="F19" i="385"/>
  <c r="E19" i="385"/>
  <c r="D19" i="385"/>
  <c r="C19" i="385"/>
  <c r="A19" i="385"/>
  <c r="F18" i="385"/>
  <c r="E18" i="385"/>
  <c r="D18" i="385"/>
  <c r="B18" i="385" s="1"/>
  <c r="C18" i="385"/>
  <c r="A18" i="385"/>
  <c r="F17" i="385"/>
  <c r="E17" i="385"/>
  <c r="D17" i="385"/>
  <c r="C17" i="385"/>
  <c r="A17" i="385"/>
  <c r="F16" i="385"/>
  <c r="E16" i="385"/>
  <c r="B16" i="385" s="1"/>
  <c r="D16" i="385"/>
  <c r="C16" i="385"/>
  <c r="A16" i="385"/>
  <c r="F15" i="385"/>
  <c r="E15" i="385"/>
  <c r="D15" i="385"/>
  <c r="C15" i="385"/>
  <c r="A15" i="385"/>
  <c r="F14" i="385"/>
  <c r="E14" i="385"/>
  <c r="D14" i="385"/>
  <c r="B14" i="385" s="1"/>
  <c r="C14" i="385"/>
  <c r="A14" i="385"/>
  <c r="F13" i="385"/>
  <c r="E13" i="385"/>
  <c r="D13" i="385"/>
  <c r="B13" i="385" s="1"/>
  <c r="C13" i="385"/>
  <c r="A13" i="385"/>
  <c r="F12" i="385"/>
  <c r="E12" i="385"/>
  <c r="B12" i="385" s="1"/>
  <c r="D12" i="385"/>
  <c r="C12" i="385"/>
  <c r="A12" i="385"/>
  <c r="F11" i="385"/>
  <c r="E11" i="385"/>
  <c r="D11" i="385"/>
  <c r="C11" i="385"/>
  <c r="A11" i="385"/>
  <c r="F10" i="385"/>
  <c r="E10" i="385"/>
  <c r="D10" i="385"/>
  <c r="B10" i="385" s="1"/>
  <c r="C10" i="385"/>
  <c r="A10" i="385"/>
  <c r="F9" i="386" s="1"/>
  <c r="F9" i="385"/>
  <c r="E9" i="385"/>
  <c r="D9" i="385"/>
  <c r="B9" i="385" s="1"/>
  <c r="C9" i="385"/>
  <c r="A9" i="385"/>
  <c r="F8" i="385"/>
  <c r="E8" i="385"/>
  <c r="D8" i="385"/>
  <c r="C8" i="385"/>
  <c r="A8" i="385"/>
  <c r="F7" i="385"/>
  <c r="E7" i="385"/>
  <c r="D7" i="385"/>
  <c r="C7" i="385"/>
  <c r="A7" i="385"/>
  <c r="F6" i="385"/>
  <c r="E6" i="385"/>
  <c r="D6" i="385"/>
  <c r="C6" i="385"/>
  <c r="A6" i="385"/>
  <c r="F5" i="385"/>
  <c r="E5" i="385"/>
  <c r="D5" i="385"/>
  <c r="C5" i="385"/>
  <c r="A5" i="385"/>
  <c r="F4" i="385"/>
  <c r="E4" i="385"/>
  <c r="D4" i="385"/>
  <c r="C4" i="385"/>
  <c r="A4" i="385"/>
  <c r="F3" i="385"/>
  <c r="E3" i="385"/>
  <c r="D3" i="385"/>
  <c r="C3" i="385"/>
  <c r="B3" i="385" s="1"/>
  <c r="A3" i="385"/>
  <c r="F2" i="385"/>
  <c r="E2" i="385"/>
  <c r="D2" i="385"/>
  <c r="C2" i="385"/>
  <c r="A2" i="385"/>
  <c r="A1" i="385"/>
  <c r="F26" i="383"/>
  <c r="E26" i="383"/>
  <c r="D26" i="383"/>
  <c r="C26" i="383"/>
  <c r="A26" i="383"/>
  <c r="F25" i="383"/>
  <c r="E25" i="383"/>
  <c r="D25" i="383"/>
  <c r="C25" i="383"/>
  <c r="A25" i="383"/>
  <c r="F24" i="383"/>
  <c r="E24" i="383"/>
  <c r="D24" i="383"/>
  <c r="C24" i="383"/>
  <c r="A24" i="383"/>
  <c r="F23" i="383"/>
  <c r="E23" i="383"/>
  <c r="D23" i="383"/>
  <c r="C23" i="383"/>
  <c r="A23" i="383"/>
  <c r="F22" i="383"/>
  <c r="E22" i="383"/>
  <c r="D22" i="383"/>
  <c r="C22" i="383"/>
  <c r="A22" i="383"/>
  <c r="F21" i="383"/>
  <c r="E21" i="383"/>
  <c r="D21" i="383"/>
  <c r="C21" i="383"/>
  <c r="A21" i="383"/>
  <c r="F20" i="383"/>
  <c r="E20" i="383"/>
  <c r="D20" i="383"/>
  <c r="C20" i="383"/>
  <c r="A20" i="383"/>
  <c r="F19" i="383"/>
  <c r="E19" i="383"/>
  <c r="B19" i="383" s="1"/>
  <c r="D19" i="383"/>
  <c r="C19" i="383"/>
  <c r="A19" i="383"/>
  <c r="F18" i="383"/>
  <c r="E18" i="383"/>
  <c r="B18" i="383" s="1"/>
  <c r="D18" i="383"/>
  <c r="C18" i="383"/>
  <c r="A18" i="383"/>
  <c r="F17" i="383"/>
  <c r="E17" i="383"/>
  <c r="D17" i="383"/>
  <c r="C17" i="383"/>
  <c r="A17" i="383"/>
  <c r="F16" i="383"/>
  <c r="E16" i="383"/>
  <c r="D16" i="383"/>
  <c r="C16" i="383"/>
  <c r="A16" i="383"/>
  <c r="F15" i="383"/>
  <c r="E15" i="383"/>
  <c r="D15" i="383"/>
  <c r="C15" i="383"/>
  <c r="A15" i="383"/>
  <c r="F14" i="383"/>
  <c r="E14" i="383"/>
  <c r="D14" i="383"/>
  <c r="C14" i="383"/>
  <c r="A14" i="383"/>
  <c r="F13" i="383"/>
  <c r="E13" i="383"/>
  <c r="D13" i="383"/>
  <c r="C13" i="383"/>
  <c r="A13" i="383"/>
  <c r="F12" i="383"/>
  <c r="E12" i="383"/>
  <c r="D12" i="383"/>
  <c r="C12" i="383"/>
  <c r="A12" i="383"/>
  <c r="F11" i="383"/>
  <c r="E11" i="383"/>
  <c r="D11" i="383"/>
  <c r="B11" i="383" s="1"/>
  <c r="C11" i="383"/>
  <c r="A11" i="383"/>
  <c r="F10" i="383"/>
  <c r="E10" i="383"/>
  <c r="B10" i="383" s="1"/>
  <c r="D10" i="383"/>
  <c r="C10" i="383"/>
  <c r="A10" i="383"/>
  <c r="F9" i="383"/>
  <c r="E9" i="383"/>
  <c r="D9" i="383"/>
  <c r="C9" i="383"/>
  <c r="A9" i="383"/>
  <c r="F8" i="383"/>
  <c r="E8" i="383"/>
  <c r="D8" i="383"/>
  <c r="C8" i="383"/>
  <c r="A8" i="383"/>
  <c r="F7" i="383"/>
  <c r="E7" i="383"/>
  <c r="D7" i="383"/>
  <c r="B7" i="383" s="1"/>
  <c r="C7" i="383"/>
  <c r="A7" i="383"/>
  <c r="F6" i="383"/>
  <c r="E6" i="383"/>
  <c r="D6" i="383"/>
  <c r="C6" i="383"/>
  <c r="A6" i="383"/>
  <c r="F5" i="383"/>
  <c r="E5" i="383"/>
  <c r="D5" i="383"/>
  <c r="C5" i="383"/>
  <c r="A5" i="383"/>
  <c r="E13" i="386" s="1"/>
  <c r="F4" i="383"/>
  <c r="E4" i="383"/>
  <c r="D4" i="383"/>
  <c r="C4" i="383"/>
  <c r="A4" i="383"/>
  <c r="F3" i="383"/>
  <c r="E3" i="383"/>
  <c r="B3" i="383" s="1"/>
  <c r="D3" i="383"/>
  <c r="C3" i="383"/>
  <c r="A3" i="383"/>
  <c r="G7" i="386" s="1"/>
  <c r="F2" i="383"/>
  <c r="E2" i="383"/>
  <c r="D2" i="383"/>
  <c r="C2" i="383"/>
  <c r="D10" i="386" s="1"/>
  <c r="A2" i="383"/>
  <c r="A1" i="383"/>
  <c r="F26" i="380"/>
  <c r="E26" i="380"/>
  <c r="D26" i="380"/>
  <c r="C26" i="380"/>
  <c r="B26" i="380" s="1"/>
  <c r="A26" i="380"/>
  <c r="F25" i="380"/>
  <c r="E25" i="380"/>
  <c r="D25" i="380"/>
  <c r="C25" i="380"/>
  <c r="A25" i="380"/>
  <c r="F24" i="380"/>
  <c r="E24" i="380"/>
  <c r="D24" i="380"/>
  <c r="B24" i="380" s="1"/>
  <c r="C24" i="380"/>
  <c r="A24" i="380"/>
  <c r="F23" i="380"/>
  <c r="E23" i="380"/>
  <c r="D23" i="380"/>
  <c r="B23" i="380" s="1"/>
  <c r="C23" i="380"/>
  <c r="A23" i="380"/>
  <c r="F22" i="380"/>
  <c r="E22" i="380"/>
  <c r="D22" i="380"/>
  <c r="C22" i="380"/>
  <c r="B22" i="380" s="1"/>
  <c r="A22" i="380"/>
  <c r="F21" i="380"/>
  <c r="E21" i="380"/>
  <c r="D21" i="380"/>
  <c r="B21" i="380" s="1"/>
  <c r="C21" i="380"/>
  <c r="A21" i="380"/>
  <c r="F20" i="380"/>
  <c r="E20" i="380"/>
  <c r="D20" i="380"/>
  <c r="B20" i="380" s="1"/>
  <c r="C20" i="380"/>
  <c r="A20" i="380"/>
  <c r="F19" i="380"/>
  <c r="E19" i="380"/>
  <c r="D19" i="380"/>
  <c r="C19" i="380"/>
  <c r="A19" i="380"/>
  <c r="F18" i="380"/>
  <c r="E18" i="380"/>
  <c r="D18" i="380"/>
  <c r="C18" i="380"/>
  <c r="B18" i="380" s="1"/>
  <c r="A18" i="380"/>
  <c r="F17" i="380"/>
  <c r="E17" i="380"/>
  <c r="D17" i="380"/>
  <c r="B17" i="380" s="1"/>
  <c r="C17" i="380"/>
  <c r="A17" i="380"/>
  <c r="F16" i="380"/>
  <c r="E16" i="380"/>
  <c r="D16" i="380"/>
  <c r="C16" i="380"/>
  <c r="B16" i="380"/>
  <c r="A16" i="380"/>
  <c r="F15" i="380"/>
  <c r="E15" i="380"/>
  <c r="D15" i="380"/>
  <c r="C15" i="380"/>
  <c r="A15" i="380"/>
  <c r="F14" i="380"/>
  <c r="E14" i="380"/>
  <c r="D14" i="380"/>
  <c r="C14" i="380"/>
  <c r="A14" i="380"/>
  <c r="F13" i="380"/>
  <c r="E13" i="380"/>
  <c r="D13" i="380"/>
  <c r="C13" i="380"/>
  <c r="A13" i="380"/>
  <c r="F12" i="380"/>
  <c r="E12" i="380"/>
  <c r="D12" i="380"/>
  <c r="B12" i="380" s="1"/>
  <c r="C12" i="380"/>
  <c r="A12" i="380"/>
  <c r="F11" i="380"/>
  <c r="E11" i="380"/>
  <c r="D11" i="380"/>
  <c r="C11" i="380"/>
  <c r="A11" i="380"/>
  <c r="F10" i="380"/>
  <c r="E10" i="380"/>
  <c r="D10" i="380"/>
  <c r="C10" i="380"/>
  <c r="A10" i="380"/>
  <c r="F9" i="380"/>
  <c r="E9" i="380"/>
  <c r="D9" i="380"/>
  <c r="B9" i="380" s="1"/>
  <c r="C9" i="380"/>
  <c r="A9" i="380"/>
  <c r="F8" i="380"/>
  <c r="E8" i="380"/>
  <c r="D8" i="380"/>
  <c r="C8" i="380"/>
  <c r="B8" i="380"/>
  <c r="A8" i="380"/>
  <c r="F7" i="380"/>
  <c r="E7" i="380"/>
  <c r="D7" i="380"/>
  <c r="C7" i="380"/>
  <c r="A7" i="380"/>
  <c r="F6" i="380"/>
  <c r="E6" i="380"/>
  <c r="D6" i="380"/>
  <c r="B6" i="380" s="1"/>
  <c r="C6" i="380"/>
  <c r="A6" i="380"/>
  <c r="F5" i="380"/>
  <c r="E5" i="380"/>
  <c r="D5" i="380"/>
  <c r="C5" i="380"/>
  <c r="A5" i="380"/>
  <c r="F4" i="380"/>
  <c r="E4" i="380"/>
  <c r="B4" i="380" s="1"/>
  <c r="D4" i="380"/>
  <c r="C4" i="380"/>
  <c r="A4" i="380"/>
  <c r="F3" i="380"/>
  <c r="E3" i="380"/>
  <c r="D3" i="380"/>
  <c r="C3" i="380"/>
  <c r="A3" i="380"/>
  <c r="F2" i="380"/>
  <c r="E2" i="380"/>
  <c r="D2" i="380"/>
  <c r="C2" i="380"/>
  <c r="A2" i="380"/>
  <c r="A1" i="380"/>
  <c r="F26" i="378"/>
  <c r="E26" i="378"/>
  <c r="D26" i="378"/>
  <c r="C26" i="378"/>
  <c r="A26" i="378"/>
  <c r="F25" i="378"/>
  <c r="E25" i="378"/>
  <c r="D25" i="378"/>
  <c r="C25" i="378"/>
  <c r="A25" i="378"/>
  <c r="F24" i="378"/>
  <c r="E24" i="378"/>
  <c r="D24" i="378"/>
  <c r="C24" i="378"/>
  <c r="A24" i="378"/>
  <c r="F23" i="378"/>
  <c r="E23" i="378"/>
  <c r="D23" i="378"/>
  <c r="B23" i="378" s="1"/>
  <c r="C23" i="378"/>
  <c r="A23" i="378"/>
  <c r="F22" i="378"/>
  <c r="E22" i="378"/>
  <c r="D22" i="378"/>
  <c r="C22" i="378"/>
  <c r="A22" i="378"/>
  <c r="F21" i="378"/>
  <c r="E21" i="378"/>
  <c r="D21" i="378"/>
  <c r="C21" i="378"/>
  <c r="A21" i="378"/>
  <c r="F20" i="378"/>
  <c r="E20" i="378"/>
  <c r="D20" i="378"/>
  <c r="C20" i="378"/>
  <c r="A20" i="378"/>
  <c r="F19" i="378"/>
  <c r="E19" i="378"/>
  <c r="D19" i="378"/>
  <c r="C19" i="378"/>
  <c r="A19" i="378"/>
  <c r="F18" i="378"/>
  <c r="E18" i="378"/>
  <c r="D18" i="378"/>
  <c r="C18" i="378"/>
  <c r="B18" i="378" s="1"/>
  <c r="A18" i="378"/>
  <c r="F17" i="378"/>
  <c r="E17" i="378"/>
  <c r="D17" i="378"/>
  <c r="C17" i="378"/>
  <c r="A17" i="378"/>
  <c r="F16" i="378"/>
  <c r="E16" i="378"/>
  <c r="D16" i="378"/>
  <c r="C16" i="378"/>
  <c r="A16" i="378"/>
  <c r="F15" i="378"/>
  <c r="E15" i="378"/>
  <c r="D15" i="378"/>
  <c r="B15" i="378" s="1"/>
  <c r="C15" i="378"/>
  <c r="A15" i="378"/>
  <c r="F14" i="378"/>
  <c r="E14" i="378"/>
  <c r="D14" i="378"/>
  <c r="C14" i="378"/>
  <c r="A14" i="378"/>
  <c r="F13" i="378"/>
  <c r="E13" i="378"/>
  <c r="D13" i="378"/>
  <c r="C13" i="378"/>
  <c r="A13" i="378"/>
  <c r="F12" i="378"/>
  <c r="E12" i="378"/>
  <c r="D12" i="378"/>
  <c r="B12" i="378" s="1"/>
  <c r="C12" i="378"/>
  <c r="A12" i="378"/>
  <c r="F11" i="378"/>
  <c r="E11" i="378"/>
  <c r="D11" i="378"/>
  <c r="B11" i="378" s="1"/>
  <c r="C11" i="378"/>
  <c r="A11" i="378"/>
  <c r="F10" i="378"/>
  <c r="E10" i="378"/>
  <c r="D10" i="378"/>
  <c r="C10" i="378"/>
  <c r="A10" i="378"/>
  <c r="F9" i="378"/>
  <c r="E9" i="378"/>
  <c r="D9" i="378"/>
  <c r="B9" i="378" s="1"/>
  <c r="C9" i="378"/>
  <c r="A9" i="378"/>
  <c r="F8" i="378"/>
  <c r="E8" i="378"/>
  <c r="D8" i="378"/>
  <c r="B8" i="378" s="1"/>
  <c r="C8" i="378"/>
  <c r="A8" i="378"/>
  <c r="F7" i="378"/>
  <c r="E7" i="378"/>
  <c r="D7" i="378"/>
  <c r="C7" i="378"/>
  <c r="A7" i="378"/>
  <c r="F6" i="378"/>
  <c r="E6" i="378"/>
  <c r="B6" i="378" s="1"/>
  <c r="D6" i="378"/>
  <c r="C6" i="378"/>
  <c r="A6" i="378"/>
  <c r="F5" i="378"/>
  <c r="E5" i="378"/>
  <c r="D5" i="378"/>
  <c r="C5" i="378"/>
  <c r="A5" i="378"/>
  <c r="F4" i="378"/>
  <c r="E4" i="378"/>
  <c r="D4" i="378"/>
  <c r="C4" i="378"/>
  <c r="A4" i="378"/>
  <c r="F3" i="378"/>
  <c r="E3" i="378"/>
  <c r="D3" i="378"/>
  <c r="C3" i="378"/>
  <c r="B3" i="378"/>
  <c r="A3" i="378"/>
  <c r="F2" i="378"/>
  <c r="E2" i="378"/>
  <c r="D2" i="378"/>
  <c r="B2" i="378" s="1"/>
  <c r="C2" i="378"/>
  <c r="A2" i="378"/>
  <c r="A1" i="378"/>
  <c r="G9" i="376"/>
  <c r="F6" i="376"/>
  <c r="F26" i="375"/>
  <c r="E26" i="375"/>
  <c r="D26" i="375"/>
  <c r="C26" i="375"/>
  <c r="B26" i="375" s="1"/>
  <c r="A26" i="375"/>
  <c r="F25" i="375"/>
  <c r="E25" i="375"/>
  <c r="D25" i="375"/>
  <c r="C25" i="375"/>
  <c r="A25" i="375"/>
  <c r="F24" i="375"/>
  <c r="E24" i="375"/>
  <c r="D24" i="375"/>
  <c r="B24" i="375" s="1"/>
  <c r="C24" i="375"/>
  <c r="A24" i="375"/>
  <c r="F23" i="375"/>
  <c r="E23" i="375"/>
  <c r="D23" i="375"/>
  <c r="C23" i="375"/>
  <c r="B23" i="375"/>
  <c r="A23" i="375"/>
  <c r="F22" i="375"/>
  <c r="E22" i="375"/>
  <c r="D22" i="375"/>
  <c r="B22" i="375" s="1"/>
  <c r="C22" i="375"/>
  <c r="A22" i="375"/>
  <c r="F21" i="375"/>
  <c r="E21" i="375"/>
  <c r="D21" i="375"/>
  <c r="C21" i="375"/>
  <c r="A21" i="375"/>
  <c r="F20" i="375"/>
  <c r="E20" i="375"/>
  <c r="D20" i="375"/>
  <c r="C20" i="375"/>
  <c r="A20" i="375"/>
  <c r="F19" i="375"/>
  <c r="E19" i="375"/>
  <c r="B19" i="375" s="1"/>
  <c r="D19" i="375"/>
  <c r="C19" i="375"/>
  <c r="A19" i="375"/>
  <c r="F18" i="375"/>
  <c r="E18" i="375"/>
  <c r="D18" i="375"/>
  <c r="B18" i="375" s="1"/>
  <c r="C18" i="375"/>
  <c r="A18" i="375"/>
  <c r="F17" i="375"/>
  <c r="E17" i="375"/>
  <c r="B17" i="375" s="1"/>
  <c r="D17" i="375"/>
  <c r="C17" i="375"/>
  <c r="A17" i="375"/>
  <c r="F16" i="375"/>
  <c r="E16" i="375"/>
  <c r="D16" i="375"/>
  <c r="C16" i="375"/>
  <c r="A16" i="375"/>
  <c r="F15" i="375"/>
  <c r="E15" i="375"/>
  <c r="D15" i="375"/>
  <c r="C15" i="375"/>
  <c r="B15" i="375" s="1"/>
  <c r="A15" i="375"/>
  <c r="F14" i="375"/>
  <c r="E14" i="375"/>
  <c r="D14" i="375"/>
  <c r="C14" i="375"/>
  <c r="B14" i="375"/>
  <c r="A14" i="375"/>
  <c r="F13" i="375"/>
  <c r="E13" i="375"/>
  <c r="D13" i="375"/>
  <c r="C13" i="375"/>
  <c r="A13" i="375"/>
  <c r="F12" i="375"/>
  <c r="E12" i="375"/>
  <c r="D12" i="375"/>
  <c r="C12" i="375"/>
  <c r="A12" i="375"/>
  <c r="F11" i="375"/>
  <c r="E11" i="375"/>
  <c r="D11" i="375"/>
  <c r="B11" i="375" s="1"/>
  <c r="C11" i="375"/>
  <c r="A11" i="375"/>
  <c r="F10" i="375"/>
  <c r="E10" i="375"/>
  <c r="D10" i="375"/>
  <c r="C10" i="375"/>
  <c r="B10" i="375"/>
  <c r="A10" i="375"/>
  <c r="F9" i="375"/>
  <c r="E9" i="375"/>
  <c r="B9" i="375" s="1"/>
  <c r="D9" i="375"/>
  <c r="C9" i="375"/>
  <c r="A9" i="375"/>
  <c r="F8" i="375"/>
  <c r="E8" i="375"/>
  <c r="D8" i="375"/>
  <c r="C8" i="375"/>
  <c r="A8" i="375"/>
  <c r="F7" i="375"/>
  <c r="E7" i="375"/>
  <c r="D7" i="375"/>
  <c r="B7" i="375" s="1"/>
  <c r="C7" i="375"/>
  <c r="A7" i="375"/>
  <c r="F6" i="375"/>
  <c r="E6" i="375"/>
  <c r="B6" i="375" s="1"/>
  <c r="D6" i="375"/>
  <c r="C6" i="375"/>
  <c r="A6" i="375"/>
  <c r="F5" i="375"/>
  <c r="E5" i="375"/>
  <c r="D5" i="375"/>
  <c r="C5" i="375"/>
  <c r="A5" i="375"/>
  <c r="F4" i="375"/>
  <c r="E4" i="375"/>
  <c r="D4" i="375"/>
  <c r="B4" i="375" s="1"/>
  <c r="C4" i="375"/>
  <c r="A4" i="375"/>
  <c r="F3" i="375"/>
  <c r="E3" i="375"/>
  <c r="D3" i="375"/>
  <c r="C3" i="375"/>
  <c r="B3" i="375"/>
  <c r="A3" i="375"/>
  <c r="F2" i="375"/>
  <c r="E2" i="375"/>
  <c r="D2" i="375"/>
  <c r="B2" i="375" s="1"/>
  <c r="C2" i="375"/>
  <c r="A2" i="375"/>
  <c r="F12" i="376" s="1"/>
  <c r="A1" i="375"/>
  <c r="F26" i="373"/>
  <c r="E26" i="373"/>
  <c r="D26" i="373"/>
  <c r="C26" i="373"/>
  <c r="A26" i="373"/>
  <c r="F25" i="373"/>
  <c r="E25" i="373"/>
  <c r="D25" i="373"/>
  <c r="C25" i="373"/>
  <c r="A25" i="373"/>
  <c r="F24" i="373"/>
  <c r="E24" i="373"/>
  <c r="D24" i="373"/>
  <c r="C24" i="373"/>
  <c r="A24" i="373"/>
  <c r="F23" i="373"/>
  <c r="E23" i="373"/>
  <c r="D23" i="373"/>
  <c r="C23" i="373"/>
  <c r="A23" i="373"/>
  <c r="F22" i="373"/>
  <c r="E22" i="373"/>
  <c r="D22" i="373"/>
  <c r="B22" i="373" s="1"/>
  <c r="C22" i="373"/>
  <c r="A22" i="373"/>
  <c r="F21" i="373"/>
  <c r="E21" i="373"/>
  <c r="D21" i="373"/>
  <c r="B21" i="373" s="1"/>
  <c r="C21" i="373"/>
  <c r="A21" i="373"/>
  <c r="F20" i="373"/>
  <c r="E20" i="373"/>
  <c r="D20" i="373"/>
  <c r="C20" i="373"/>
  <c r="A20" i="373"/>
  <c r="F19" i="373"/>
  <c r="E19" i="373"/>
  <c r="D19" i="373"/>
  <c r="C19" i="373"/>
  <c r="A19" i="373"/>
  <c r="F18" i="373"/>
  <c r="E18" i="373"/>
  <c r="D18" i="373"/>
  <c r="C18" i="373"/>
  <c r="A18" i="373"/>
  <c r="F17" i="373"/>
  <c r="E17" i="373"/>
  <c r="D17" i="373"/>
  <c r="C17" i="373"/>
  <c r="A17" i="373"/>
  <c r="F16" i="373"/>
  <c r="E16" i="373"/>
  <c r="B16" i="373" s="1"/>
  <c r="D16" i="373"/>
  <c r="C16" i="373"/>
  <c r="A16" i="373"/>
  <c r="F15" i="373"/>
  <c r="E15" i="373"/>
  <c r="D15" i="373"/>
  <c r="C15" i="373"/>
  <c r="B15" i="373" s="1"/>
  <c r="A15" i="373"/>
  <c r="F14" i="373"/>
  <c r="E14" i="373"/>
  <c r="D14" i="373"/>
  <c r="C14" i="373"/>
  <c r="A14" i="373"/>
  <c r="F13" i="373"/>
  <c r="E13" i="373"/>
  <c r="D13" i="373"/>
  <c r="C13" i="373"/>
  <c r="A13" i="373"/>
  <c r="F12" i="373"/>
  <c r="E12" i="373"/>
  <c r="D12" i="373"/>
  <c r="C12" i="373"/>
  <c r="A12" i="373"/>
  <c r="F11" i="373"/>
  <c r="E11" i="373"/>
  <c r="D11" i="373"/>
  <c r="C11" i="373"/>
  <c r="A11" i="373"/>
  <c r="F10" i="373"/>
  <c r="E10" i="373"/>
  <c r="D10" i="373"/>
  <c r="B10" i="373" s="1"/>
  <c r="C10" i="373"/>
  <c r="A10" i="373"/>
  <c r="F9" i="373"/>
  <c r="E9" i="373"/>
  <c r="D9" i="373"/>
  <c r="B9" i="373" s="1"/>
  <c r="C9" i="373"/>
  <c r="A9" i="373"/>
  <c r="F8" i="373"/>
  <c r="E8" i="373"/>
  <c r="D8" i="373"/>
  <c r="C8" i="373"/>
  <c r="A8" i="373"/>
  <c r="F7" i="373"/>
  <c r="E7" i="373"/>
  <c r="D7" i="373"/>
  <c r="C7" i="373"/>
  <c r="A7" i="373"/>
  <c r="F6" i="373"/>
  <c r="E6" i="373"/>
  <c r="D6" i="373"/>
  <c r="C6" i="373"/>
  <c r="A6" i="373"/>
  <c r="F5" i="373"/>
  <c r="E5" i="373"/>
  <c r="D5" i="373"/>
  <c r="C5" i="373"/>
  <c r="A5" i="373"/>
  <c r="F4" i="373"/>
  <c r="E4" i="373"/>
  <c r="B4" i="373" s="1"/>
  <c r="D4" i="373"/>
  <c r="C4" i="373"/>
  <c r="A4" i="373"/>
  <c r="F3" i="373"/>
  <c r="E3" i="373"/>
  <c r="D3" i="373"/>
  <c r="C3" i="373"/>
  <c r="B3" i="373" s="1"/>
  <c r="A3" i="373"/>
  <c r="G7" i="376" s="1"/>
  <c r="F2" i="373"/>
  <c r="E2" i="373"/>
  <c r="D2" i="373"/>
  <c r="C2" i="373"/>
  <c r="A2" i="373"/>
  <c r="G10" i="376" s="1"/>
  <c r="A1" i="373"/>
  <c r="F26" i="370"/>
  <c r="E26" i="370"/>
  <c r="D26" i="370"/>
  <c r="B26" i="370" s="1"/>
  <c r="C26" i="370"/>
  <c r="A26" i="370"/>
  <c r="F25" i="370"/>
  <c r="E25" i="370"/>
  <c r="D25" i="370"/>
  <c r="C25" i="370"/>
  <c r="A25" i="370"/>
  <c r="F24" i="370"/>
  <c r="E24" i="370"/>
  <c r="D24" i="370"/>
  <c r="C24" i="370"/>
  <c r="A24" i="370"/>
  <c r="F23" i="370"/>
  <c r="E23" i="370"/>
  <c r="D23" i="370"/>
  <c r="B23" i="370" s="1"/>
  <c r="C23" i="370"/>
  <c r="A23" i="370"/>
  <c r="F22" i="370"/>
  <c r="E22" i="370"/>
  <c r="D22" i="370"/>
  <c r="C22" i="370"/>
  <c r="B22" i="370"/>
  <c r="A22" i="370"/>
  <c r="F21" i="370"/>
  <c r="E21" i="370"/>
  <c r="B21" i="370" s="1"/>
  <c r="D21" i="370"/>
  <c r="C21" i="370"/>
  <c r="A21" i="370"/>
  <c r="F20" i="370"/>
  <c r="E20" i="370"/>
  <c r="B20" i="370" s="1"/>
  <c r="D20" i="370"/>
  <c r="C20" i="370"/>
  <c r="A20" i="370"/>
  <c r="F19" i="370"/>
  <c r="E19" i="370"/>
  <c r="D19" i="370"/>
  <c r="B19" i="370" s="1"/>
  <c r="C19" i="370"/>
  <c r="A19" i="370"/>
  <c r="F18" i="370"/>
  <c r="E18" i="370"/>
  <c r="D18" i="370"/>
  <c r="B18" i="370" s="1"/>
  <c r="C18" i="370"/>
  <c r="A18" i="370"/>
  <c r="F17" i="370"/>
  <c r="E17" i="370"/>
  <c r="B17" i="370" s="1"/>
  <c r="D17" i="370"/>
  <c r="C17" i="370"/>
  <c r="A17" i="370"/>
  <c r="F16" i="370"/>
  <c r="E16" i="370"/>
  <c r="D16" i="370"/>
  <c r="C16" i="370"/>
  <c r="A16" i="370"/>
  <c r="F15" i="370"/>
  <c r="E15" i="370"/>
  <c r="D15" i="370"/>
  <c r="C15" i="370"/>
  <c r="A15" i="370"/>
  <c r="F14" i="370"/>
  <c r="E14" i="370"/>
  <c r="D14" i="370"/>
  <c r="B14" i="370" s="1"/>
  <c r="C14" i="370"/>
  <c r="A14" i="370"/>
  <c r="F13" i="370"/>
  <c r="E13" i="370"/>
  <c r="D13" i="370"/>
  <c r="B13" i="370" s="1"/>
  <c r="C13" i="370"/>
  <c r="A13" i="370"/>
  <c r="F12" i="370"/>
  <c r="E12" i="370"/>
  <c r="B12" i="370" s="1"/>
  <c r="D12" i="370"/>
  <c r="C12" i="370"/>
  <c r="A12" i="370"/>
  <c r="F11" i="370"/>
  <c r="E11" i="370"/>
  <c r="D11" i="370"/>
  <c r="C11" i="370"/>
  <c r="A11" i="370"/>
  <c r="F10" i="370"/>
  <c r="E10" i="370"/>
  <c r="B10" i="370" s="1"/>
  <c r="D10" i="370"/>
  <c r="C10" i="370"/>
  <c r="A10" i="370"/>
  <c r="F9" i="370"/>
  <c r="E9" i="370"/>
  <c r="D9" i="370"/>
  <c r="C9" i="370"/>
  <c r="B9" i="370"/>
  <c r="A9" i="370"/>
  <c r="F8" i="370"/>
  <c r="E8" i="370"/>
  <c r="D8" i="370"/>
  <c r="C8" i="370"/>
  <c r="A8" i="370"/>
  <c r="F7" i="370"/>
  <c r="E7" i="370"/>
  <c r="D7" i="370"/>
  <c r="B7" i="370" s="1"/>
  <c r="C7" i="370"/>
  <c r="A7" i="370"/>
  <c r="F6" i="370"/>
  <c r="E6" i="370"/>
  <c r="B6" i="370" s="1"/>
  <c r="D6" i="370"/>
  <c r="C6" i="370"/>
  <c r="A6" i="370"/>
  <c r="F5" i="370"/>
  <c r="E5" i="370"/>
  <c r="D5" i="370"/>
  <c r="B5" i="370" s="1"/>
  <c r="C5" i="370"/>
  <c r="A5" i="370"/>
  <c r="F4" i="370"/>
  <c r="E4" i="370"/>
  <c r="D4" i="370"/>
  <c r="C4" i="370"/>
  <c r="A4" i="370"/>
  <c r="F3" i="370"/>
  <c r="E3" i="370"/>
  <c r="D3" i="370"/>
  <c r="C3" i="370"/>
  <c r="A3" i="370"/>
  <c r="F2" i="370"/>
  <c r="E2" i="370"/>
  <c r="D2" i="370"/>
  <c r="B2" i="370" s="1"/>
  <c r="C2" i="370"/>
  <c r="A2" i="370"/>
  <c r="A1" i="370"/>
  <c r="F26" i="368"/>
  <c r="E26" i="368"/>
  <c r="D26" i="368"/>
  <c r="C26" i="368"/>
  <c r="A26" i="368"/>
  <c r="F25" i="368"/>
  <c r="E25" i="368"/>
  <c r="D25" i="368"/>
  <c r="B25" i="368" s="1"/>
  <c r="C25" i="368"/>
  <c r="A25" i="368"/>
  <c r="F24" i="368"/>
  <c r="E24" i="368"/>
  <c r="D24" i="368"/>
  <c r="B24" i="368" s="1"/>
  <c r="C24" i="368"/>
  <c r="A24" i="368"/>
  <c r="F23" i="368"/>
  <c r="E23" i="368"/>
  <c r="B23" i="368" s="1"/>
  <c r="D23" i="368"/>
  <c r="C23" i="368"/>
  <c r="A23" i="368"/>
  <c r="F22" i="368"/>
  <c r="E22" i="368"/>
  <c r="D22" i="368"/>
  <c r="C22" i="368"/>
  <c r="A22" i="368"/>
  <c r="F21" i="368"/>
  <c r="E21" i="368"/>
  <c r="D21" i="368"/>
  <c r="C21" i="368"/>
  <c r="A21" i="368"/>
  <c r="F20" i="368"/>
  <c r="E20" i="368"/>
  <c r="D20" i="368"/>
  <c r="C20" i="368"/>
  <c r="A20" i="368"/>
  <c r="F19" i="368"/>
  <c r="E19" i="368"/>
  <c r="B19" i="368" s="1"/>
  <c r="D19" i="368"/>
  <c r="C19" i="368"/>
  <c r="A19" i="368"/>
  <c r="F18" i="368"/>
  <c r="E18" i="368"/>
  <c r="D18" i="368"/>
  <c r="C18" i="368"/>
  <c r="B18" i="368" s="1"/>
  <c r="A18" i="368"/>
  <c r="F17" i="368"/>
  <c r="E17" i="368"/>
  <c r="D17" i="368"/>
  <c r="C17" i="368"/>
  <c r="A17" i="368"/>
  <c r="F16" i="368"/>
  <c r="E16" i="368"/>
  <c r="D16" i="368"/>
  <c r="C16" i="368"/>
  <c r="A16" i="368"/>
  <c r="F15" i="368"/>
  <c r="E15" i="368"/>
  <c r="D15" i="368"/>
  <c r="C15" i="368"/>
  <c r="A15" i="368"/>
  <c r="F14" i="368"/>
  <c r="E14" i="368"/>
  <c r="D14" i="368"/>
  <c r="C14" i="368"/>
  <c r="A14" i="368"/>
  <c r="F13" i="368"/>
  <c r="E13" i="368"/>
  <c r="D13" i="368"/>
  <c r="B13" i="368" s="1"/>
  <c r="C13" i="368"/>
  <c r="A13" i="368"/>
  <c r="F12" i="368"/>
  <c r="E12" i="368"/>
  <c r="D12" i="368"/>
  <c r="C12" i="368"/>
  <c r="A12" i="368"/>
  <c r="F11" i="368"/>
  <c r="E11" i="368"/>
  <c r="B11" i="368" s="1"/>
  <c r="D11" i="368"/>
  <c r="C11" i="368"/>
  <c r="A11" i="368"/>
  <c r="F10" i="368"/>
  <c r="E10" i="368"/>
  <c r="D10" i="368"/>
  <c r="C10" i="368"/>
  <c r="A10" i="368"/>
  <c r="F9" i="368"/>
  <c r="E9" i="368"/>
  <c r="D9" i="368"/>
  <c r="C9" i="368"/>
  <c r="A9" i="368"/>
  <c r="F8" i="368"/>
  <c r="E8" i="368"/>
  <c r="B8" i="368" s="1"/>
  <c r="D8" i="368"/>
  <c r="C8" i="368"/>
  <c r="A8" i="368"/>
  <c r="F7" i="368"/>
  <c r="E7" i="368"/>
  <c r="B7" i="368" s="1"/>
  <c r="D7" i="368"/>
  <c r="C7" i="368"/>
  <c r="A7" i="368"/>
  <c r="F6" i="368"/>
  <c r="E6" i="368"/>
  <c r="D6" i="368"/>
  <c r="C6" i="368"/>
  <c r="B6" i="368" s="1"/>
  <c r="A6" i="368"/>
  <c r="F5" i="368"/>
  <c r="E5" i="368"/>
  <c r="D5" i="368"/>
  <c r="C5" i="368"/>
  <c r="A5" i="368"/>
  <c r="F4" i="368"/>
  <c r="E4" i="368"/>
  <c r="D4" i="368"/>
  <c r="C4" i="368"/>
  <c r="A4" i="368"/>
  <c r="F3" i="368"/>
  <c r="E3" i="368"/>
  <c r="D3" i="368"/>
  <c r="C3" i="368"/>
  <c r="A3" i="368"/>
  <c r="F2" i="368"/>
  <c r="E2" i="368"/>
  <c r="D2" i="368"/>
  <c r="C2" i="368"/>
  <c r="A2" i="368"/>
  <c r="A1" i="368"/>
  <c r="F26" i="340"/>
  <c r="E26" i="340"/>
  <c r="D26" i="340"/>
  <c r="B26" i="340" s="1"/>
  <c r="C26" i="340"/>
  <c r="A26" i="340"/>
  <c r="F25" i="340"/>
  <c r="E25" i="340"/>
  <c r="D25" i="340"/>
  <c r="B25" i="340" s="1"/>
  <c r="C25" i="340"/>
  <c r="A25" i="340"/>
  <c r="F24" i="340"/>
  <c r="E24" i="340"/>
  <c r="B24" i="340" s="1"/>
  <c r="D24" i="340"/>
  <c r="C24" i="340"/>
  <c r="A24" i="340"/>
  <c r="F23" i="340"/>
  <c r="E23" i="340"/>
  <c r="D23" i="340"/>
  <c r="C23" i="340"/>
  <c r="A23" i="340"/>
  <c r="F22" i="340"/>
  <c r="E22" i="340"/>
  <c r="D22" i="340"/>
  <c r="C22" i="340"/>
  <c r="A22" i="340"/>
  <c r="F21" i="340"/>
  <c r="E21" i="340"/>
  <c r="D21" i="340"/>
  <c r="B21" i="340" s="1"/>
  <c r="C21" i="340"/>
  <c r="A21" i="340"/>
  <c r="F20" i="340"/>
  <c r="E20" i="340"/>
  <c r="D20" i="340"/>
  <c r="B20" i="340" s="1"/>
  <c r="C20" i="340"/>
  <c r="A20" i="340"/>
  <c r="F19" i="340"/>
  <c r="E19" i="340"/>
  <c r="B19" i="340" s="1"/>
  <c r="D19" i="340"/>
  <c r="C19" i="340"/>
  <c r="A19" i="340"/>
  <c r="F18" i="340"/>
  <c r="E18" i="340"/>
  <c r="D18" i="340"/>
  <c r="C18" i="340"/>
  <c r="A18" i="340"/>
  <c r="F17" i="340"/>
  <c r="E17" i="340"/>
  <c r="D17" i="340"/>
  <c r="C17" i="340"/>
  <c r="A17" i="340"/>
  <c r="F16" i="340"/>
  <c r="E16" i="340"/>
  <c r="D16" i="340"/>
  <c r="C16" i="340"/>
  <c r="B16" i="340"/>
  <c r="A16" i="340"/>
  <c r="F15" i="340"/>
  <c r="E15" i="340"/>
  <c r="D15" i="340"/>
  <c r="C15" i="340"/>
  <c r="A15" i="340"/>
  <c r="F14" i="340"/>
  <c r="E14" i="340"/>
  <c r="D14" i="340"/>
  <c r="B14" i="340" s="1"/>
  <c r="C14" i="340"/>
  <c r="A14" i="340"/>
  <c r="F13" i="340"/>
  <c r="E13" i="340"/>
  <c r="D13" i="340"/>
  <c r="B13" i="340" s="1"/>
  <c r="C13" i="340"/>
  <c r="A13" i="340"/>
  <c r="F12" i="340"/>
  <c r="E12" i="340"/>
  <c r="D12" i="340"/>
  <c r="B12" i="340" s="1"/>
  <c r="C12" i="340"/>
  <c r="A12" i="340"/>
  <c r="F11" i="340"/>
  <c r="E11" i="340"/>
  <c r="D11" i="340"/>
  <c r="C11" i="340"/>
  <c r="A11" i="340"/>
  <c r="F10" i="340"/>
  <c r="E10" i="340"/>
  <c r="D10" i="340"/>
  <c r="C10" i="340"/>
  <c r="A10" i="340"/>
  <c r="F9" i="340"/>
  <c r="E9" i="340"/>
  <c r="D9" i="340"/>
  <c r="B9" i="340" s="1"/>
  <c r="C9" i="340"/>
  <c r="A9" i="340"/>
  <c r="F8" i="340"/>
  <c r="E8" i="340"/>
  <c r="D8" i="340"/>
  <c r="B8" i="340" s="1"/>
  <c r="C8" i="340"/>
  <c r="A8" i="340"/>
  <c r="F7" i="340"/>
  <c r="E7" i="340"/>
  <c r="D7" i="340"/>
  <c r="C7" i="340"/>
  <c r="A7" i="340"/>
  <c r="F6" i="340"/>
  <c r="E6" i="340"/>
  <c r="D6" i="340"/>
  <c r="B6" i="340" s="1"/>
  <c r="C6" i="340"/>
  <c r="A6" i="340"/>
  <c r="F5" i="340"/>
  <c r="E5" i="340"/>
  <c r="D5" i="340"/>
  <c r="C5" i="340"/>
  <c r="B5" i="340"/>
  <c r="A5" i="340"/>
  <c r="F4" i="340"/>
  <c r="E4" i="340"/>
  <c r="D4" i="340"/>
  <c r="C4" i="340"/>
  <c r="A4" i="340"/>
  <c r="F3" i="340"/>
  <c r="E3" i="340"/>
  <c r="D3" i="340"/>
  <c r="C3" i="340"/>
  <c r="A3" i="340"/>
  <c r="F2" i="340"/>
  <c r="E2" i="340"/>
  <c r="D2" i="340"/>
  <c r="B2" i="340" s="1"/>
  <c r="C2" i="340"/>
  <c r="A2" i="340"/>
  <c r="A1" i="340"/>
  <c r="F26" i="338"/>
  <c r="E26" i="338"/>
  <c r="D26" i="338"/>
  <c r="C26" i="338"/>
  <c r="A26" i="338"/>
  <c r="F25" i="338"/>
  <c r="E25" i="338"/>
  <c r="D25" i="338"/>
  <c r="C25" i="338"/>
  <c r="B25" i="338" s="1"/>
  <c r="A25" i="338"/>
  <c r="F24" i="338"/>
  <c r="E24" i="338"/>
  <c r="D24" i="338"/>
  <c r="B24" i="338" s="1"/>
  <c r="C24" i="338"/>
  <c r="A24" i="338"/>
  <c r="F23" i="338"/>
  <c r="E23" i="338"/>
  <c r="D23" i="338"/>
  <c r="B23" i="338" s="1"/>
  <c r="C23" i="338"/>
  <c r="A23" i="338"/>
  <c r="F22" i="338"/>
  <c r="E22" i="338"/>
  <c r="D22" i="338"/>
  <c r="C22" i="338"/>
  <c r="A22" i="338"/>
  <c r="F21" i="338"/>
  <c r="E21" i="338"/>
  <c r="D21" i="338"/>
  <c r="C21" i="338"/>
  <c r="A21" i="338"/>
  <c r="F20" i="338"/>
  <c r="E20" i="338"/>
  <c r="D20" i="338"/>
  <c r="B20" i="338" s="1"/>
  <c r="C20" i="338"/>
  <c r="A20" i="338"/>
  <c r="F19" i="338"/>
  <c r="E19" i="338"/>
  <c r="D19" i="338"/>
  <c r="C19" i="338"/>
  <c r="A19" i="338"/>
  <c r="F18" i="338"/>
  <c r="E18" i="338"/>
  <c r="B18" i="338" s="1"/>
  <c r="D18" i="338"/>
  <c r="C18" i="338"/>
  <c r="A18" i="338"/>
  <c r="F17" i="338"/>
  <c r="E17" i="338"/>
  <c r="D17" i="338"/>
  <c r="C17" i="338"/>
  <c r="A17" i="338"/>
  <c r="F16" i="338"/>
  <c r="E16" i="338"/>
  <c r="D16" i="338"/>
  <c r="C16" i="338"/>
  <c r="A16" i="338"/>
  <c r="F15" i="338"/>
  <c r="E15" i="338"/>
  <c r="D15" i="338"/>
  <c r="C15" i="338"/>
  <c r="A15" i="338"/>
  <c r="F14" i="338"/>
  <c r="E14" i="338"/>
  <c r="D14" i="338"/>
  <c r="C14" i="338"/>
  <c r="A14" i="338"/>
  <c r="F13" i="338"/>
  <c r="E13" i="338"/>
  <c r="D13" i="338"/>
  <c r="C13" i="338"/>
  <c r="B13" i="338" s="1"/>
  <c r="A13" i="338"/>
  <c r="F12" i="338"/>
  <c r="E12" i="338"/>
  <c r="D12" i="338"/>
  <c r="B12" i="338" s="1"/>
  <c r="C12" i="338"/>
  <c r="A12" i="338"/>
  <c r="F11" i="338"/>
  <c r="E11" i="338"/>
  <c r="D11" i="338"/>
  <c r="C11" i="338"/>
  <c r="A11" i="338"/>
  <c r="F10" i="338"/>
  <c r="E10" i="338"/>
  <c r="D10" i="338"/>
  <c r="C10" i="338"/>
  <c r="A10" i="338"/>
  <c r="F9" i="338"/>
  <c r="E9" i="338"/>
  <c r="D9" i="338"/>
  <c r="C9" i="338"/>
  <c r="A9" i="338"/>
  <c r="F8" i="338"/>
  <c r="E8" i="338"/>
  <c r="D8" i="338"/>
  <c r="B8" i="338" s="1"/>
  <c r="C8" i="338"/>
  <c r="A8" i="338"/>
  <c r="F7" i="338"/>
  <c r="E7" i="338"/>
  <c r="D7" i="338"/>
  <c r="C7" i="338"/>
  <c r="A7" i="338"/>
  <c r="F6" i="338"/>
  <c r="E6" i="338"/>
  <c r="D6" i="338"/>
  <c r="C6" i="338"/>
  <c r="A6" i="338"/>
  <c r="F5" i="338"/>
  <c r="E5" i="338"/>
  <c r="D5" i="338"/>
  <c r="C5" i="338"/>
  <c r="A5" i="338"/>
  <c r="F4" i="338"/>
  <c r="E4" i="338"/>
  <c r="D4" i="338"/>
  <c r="C4" i="338"/>
  <c r="A4" i="338"/>
  <c r="G13" i="341" s="1"/>
  <c r="F3" i="338"/>
  <c r="E3" i="338"/>
  <c r="D3" i="338"/>
  <c r="C3" i="338"/>
  <c r="A3" i="338"/>
  <c r="F2" i="338"/>
  <c r="E2" i="338"/>
  <c r="D2" i="338"/>
  <c r="C2" i="338"/>
  <c r="A2" i="338"/>
  <c r="D13" i="341" s="1"/>
  <c r="A1" i="338"/>
  <c r="D6" i="252"/>
  <c r="F26" i="251"/>
  <c r="E26" i="251"/>
  <c r="D26" i="251"/>
  <c r="C26" i="251"/>
  <c r="A26" i="251"/>
  <c r="F25" i="251"/>
  <c r="E25" i="251"/>
  <c r="D25" i="251"/>
  <c r="B25" i="251" s="1"/>
  <c r="C25" i="251"/>
  <c r="A25" i="251"/>
  <c r="F24" i="251"/>
  <c r="E24" i="251"/>
  <c r="D24" i="251"/>
  <c r="C24" i="251"/>
  <c r="A24" i="251"/>
  <c r="F23" i="251"/>
  <c r="E23" i="251"/>
  <c r="D23" i="251"/>
  <c r="C23" i="251"/>
  <c r="B23" i="251"/>
  <c r="A23" i="251"/>
  <c r="F22" i="251"/>
  <c r="E22" i="251"/>
  <c r="D22" i="251"/>
  <c r="B22" i="251" s="1"/>
  <c r="C22" i="251"/>
  <c r="A22" i="251"/>
  <c r="F21" i="251"/>
  <c r="E21" i="251"/>
  <c r="D21" i="251"/>
  <c r="C21" i="251"/>
  <c r="A21" i="251"/>
  <c r="F20" i="251"/>
  <c r="E20" i="251"/>
  <c r="D20" i="251"/>
  <c r="C20" i="251"/>
  <c r="B20" i="251"/>
  <c r="A20" i="251"/>
  <c r="F19" i="251"/>
  <c r="E19" i="251"/>
  <c r="D19" i="251"/>
  <c r="C19" i="251"/>
  <c r="B19" i="251"/>
  <c r="A19" i="251"/>
  <c r="F18" i="251"/>
  <c r="E18" i="251"/>
  <c r="D18" i="251"/>
  <c r="C18" i="251"/>
  <c r="A18" i="251"/>
  <c r="F17" i="251"/>
  <c r="E17" i="251"/>
  <c r="D17" i="251"/>
  <c r="C17" i="251"/>
  <c r="A17" i="251"/>
  <c r="F16" i="251"/>
  <c r="E16" i="251"/>
  <c r="D16" i="251"/>
  <c r="C16" i="251"/>
  <c r="B16" i="251"/>
  <c r="A16" i="251"/>
  <c r="F15" i="251"/>
  <c r="E15" i="251"/>
  <c r="D15" i="251"/>
  <c r="C15" i="251"/>
  <c r="B15" i="251"/>
  <c r="A15" i="251"/>
  <c r="F14" i="251"/>
  <c r="E14" i="251"/>
  <c r="D14" i="251"/>
  <c r="C14" i="251"/>
  <c r="A14" i="251"/>
  <c r="F13" i="251"/>
  <c r="E13" i="251"/>
  <c r="D13" i="251"/>
  <c r="C13" i="251"/>
  <c r="A13" i="251"/>
  <c r="F12" i="251"/>
  <c r="E12" i="251"/>
  <c r="D12" i="251"/>
  <c r="C12" i="251"/>
  <c r="B12" i="251"/>
  <c r="A12" i="251"/>
  <c r="F11" i="251"/>
  <c r="E11" i="251"/>
  <c r="D11" i="251"/>
  <c r="B11" i="251" s="1"/>
  <c r="C11" i="251"/>
  <c r="A11" i="251"/>
  <c r="F10" i="251"/>
  <c r="E10" i="251"/>
  <c r="D10" i="251"/>
  <c r="C10" i="251"/>
  <c r="A10" i="251"/>
  <c r="F9" i="251"/>
  <c r="E9" i="251"/>
  <c r="D9" i="251"/>
  <c r="C9" i="251"/>
  <c r="A9" i="251"/>
  <c r="F8" i="251"/>
  <c r="E8" i="251"/>
  <c r="D8" i="251"/>
  <c r="B8" i="251" s="1"/>
  <c r="C8" i="251"/>
  <c r="A8" i="251"/>
  <c r="F7" i="251"/>
  <c r="E7" i="251"/>
  <c r="B7" i="251" s="1"/>
  <c r="D7" i="251"/>
  <c r="C7" i="251"/>
  <c r="A7" i="251"/>
  <c r="F6" i="251"/>
  <c r="E6" i="251"/>
  <c r="D6" i="251"/>
  <c r="C6" i="251"/>
  <c r="A6" i="251"/>
  <c r="F5" i="251"/>
  <c r="E5" i="251"/>
  <c r="D5" i="251"/>
  <c r="B5" i="251" s="1"/>
  <c r="C5" i="251"/>
  <c r="A5" i="251"/>
  <c r="F4" i="251"/>
  <c r="E4" i="251"/>
  <c r="D4" i="251"/>
  <c r="B4" i="251" s="1"/>
  <c r="C4" i="251"/>
  <c r="A4" i="251"/>
  <c r="F3" i="251"/>
  <c r="E3" i="251"/>
  <c r="D3" i="251"/>
  <c r="B3" i="251" s="1"/>
  <c r="C3" i="251"/>
  <c r="A3" i="251"/>
  <c r="F12" i="252" s="1"/>
  <c r="F2" i="251"/>
  <c r="E2" i="251"/>
  <c r="D2" i="251"/>
  <c r="C2" i="251"/>
  <c r="A2" i="251"/>
  <c r="D12" i="252" s="1"/>
  <c r="A1" i="251"/>
  <c r="F26" i="249"/>
  <c r="E26" i="249"/>
  <c r="D26" i="249"/>
  <c r="C26" i="249"/>
  <c r="A26" i="249"/>
  <c r="F25" i="249"/>
  <c r="E25" i="249"/>
  <c r="D25" i="249"/>
  <c r="C25" i="249"/>
  <c r="A25" i="249"/>
  <c r="F24" i="249"/>
  <c r="E24" i="249"/>
  <c r="D24" i="249"/>
  <c r="C24" i="249"/>
  <c r="B24" i="249" s="1"/>
  <c r="A24" i="249"/>
  <c r="F23" i="249"/>
  <c r="E23" i="249"/>
  <c r="D23" i="249"/>
  <c r="B23" i="249" s="1"/>
  <c r="C23" i="249"/>
  <c r="A23" i="249"/>
  <c r="F22" i="249"/>
  <c r="E22" i="249"/>
  <c r="D22" i="249"/>
  <c r="C22" i="249"/>
  <c r="A22" i="249"/>
  <c r="F21" i="249"/>
  <c r="E21" i="249"/>
  <c r="D21" i="249"/>
  <c r="C21" i="249"/>
  <c r="A21" i="249"/>
  <c r="F20" i="249"/>
  <c r="E20" i="249"/>
  <c r="D20" i="249"/>
  <c r="C20" i="249"/>
  <c r="A20" i="249"/>
  <c r="F19" i="249"/>
  <c r="E19" i="249"/>
  <c r="D19" i="249"/>
  <c r="C19" i="249"/>
  <c r="A19" i="249"/>
  <c r="F18" i="249"/>
  <c r="E18" i="249"/>
  <c r="D18" i="249"/>
  <c r="C18" i="249"/>
  <c r="A18" i="249"/>
  <c r="F17" i="249"/>
  <c r="E17" i="249"/>
  <c r="D17" i="249"/>
  <c r="C17" i="249"/>
  <c r="A17" i="249"/>
  <c r="F16" i="249"/>
  <c r="E16" i="249"/>
  <c r="D16" i="249"/>
  <c r="C16" i="249"/>
  <c r="A16" i="249"/>
  <c r="F15" i="249"/>
  <c r="E15" i="249"/>
  <c r="D15" i="249"/>
  <c r="B15" i="249" s="1"/>
  <c r="C15" i="249"/>
  <c r="A15" i="249"/>
  <c r="F14" i="249"/>
  <c r="E14" i="249"/>
  <c r="D14" i="249"/>
  <c r="C14" i="249"/>
  <c r="A14" i="249"/>
  <c r="F13" i="249"/>
  <c r="E13" i="249"/>
  <c r="D13" i="249"/>
  <c r="C13" i="249"/>
  <c r="A13" i="249"/>
  <c r="F12" i="249"/>
  <c r="E12" i="249"/>
  <c r="D12" i="249"/>
  <c r="C12" i="249"/>
  <c r="B12" i="249" s="1"/>
  <c r="A12" i="249"/>
  <c r="F11" i="249"/>
  <c r="E11" i="249"/>
  <c r="D11" i="249"/>
  <c r="B11" i="249" s="1"/>
  <c r="C11" i="249"/>
  <c r="A11" i="249"/>
  <c r="F10" i="249"/>
  <c r="E10" i="249"/>
  <c r="D10" i="249"/>
  <c r="C10" i="249"/>
  <c r="A10" i="249"/>
  <c r="F9" i="249"/>
  <c r="E9" i="249"/>
  <c r="D9" i="249"/>
  <c r="C9" i="249"/>
  <c r="A9" i="249"/>
  <c r="F8" i="249"/>
  <c r="E8" i="249"/>
  <c r="D8" i="249"/>
  <c r="C8" i="249"/>
  <c r="A8" i="249"/>
  <c r="F7" i="249"/>
  <c r="E7" i="249"/>
  <c r="D7" i="249"/>
  <c r="C7" i="249"/>
  <c r="A7" i="249"/>
  <c r="F6" i="249"/>
  <c r="E6" i="249"/>
  <c r="D6" i="249"/>
  <c r="C6" i="249"/>
  <c r="A6" i="249"/>
  <c r="F5" i="249"/>
  <c r="E5" i="249"/>
  <c r="D5" i="249"/>
  <c r="C5" i="249"/>
  <c r="A5" i="249"/>
  <c r="F4" i="249"/>
  <c r="E4" i="249"/>
  <c r="D4" i="249"/>
  <c r="C4" i="249"/>
  <c r="A4" i="249"/>
  <c r="F3" i="249"/>
  <c r="E3" i="249"/>
  <c r="D3" i="249"/>
  <c r="B3" i="249" s="1"/>
  <c r="C3" i="249"/>
  <c r="A3" i="249"/>
  <c r="F2" i="249"/>
  <c r="E2" i="249"/>
  <c r="F10" i="252" s="1"/>
  <c r="D2" i="249"/>
  <c r="C2" i="249"/>
  <c r="A2" i="249"/>
  <c r="A1" i="249"/>
  <c r="D11" i="134"/>
  <c r="G10" i="134"/>
  <c r="F10" i="134"/>
  <c r="C10" i="134" s="1"/>
  <c r="E10" i="134"/>
  <c r="D10" i="134"/>
  <c r="G9" i="134"/>
  <c r="F9" i="134"/>
  <c r="E9" i="134"/>
  <c r="D9" i="134"/>
  <c r="G7" i="134"/>
  <c r="G13" i="134" s="1"/>
  <c r="F7" i="134"/>
  <c r="E7" i="134"/>
  <c r="E13" i="134" s="1"/>
  <c r="D7" i="134"/>
  <c r="D8" i="134" s="1"/>
  <c r="G6" i="134"/>
  <c r="F6" i="134"/>
  <c r="E6" i="134"/>
  <c r="D6" i="134"/>
  <c r="F7" i="131"/>
  <c r="E7" i="131"/>
  <c r="B7" i="131" s="1"/>
  <c r="D7" i="131"/>
  <c r="C7" i="131"/>
  <c r="F6" i="131"/>
  <c r="E6" i="131"/>
  <c r="D6" i="131"/>
  <c r="D8" i="131" s="1"/>
  <c r="C6" i="131"/>
  <c r="C8" i="131" s="1"/>
  <c r="G13" i="72"/>
  <c r="F13" i="72"/>
  <c r="F14" i="72" s="1"/>
  <c r="E13" i="72"/>
  <c r="D13" i="72"/>
  <c r="D14" i="72" s="1"/>
  <c r="G12" i="72"/>
  <c r="F12" i="72"/>
  <c r="E12" i="72"/>
  <c r="D12" i="72"/>
  <c r="G11" i="72"/>
  <c r="G10" i="72"/>
  <c r="F10" i="72"/>
  <c r="E10" i="72"/>
  <c r="D10" i="72"/>
  <c r="G9" i="72"/>
  <c r="F9" i="72"/>
  <c r="C9" i="72" s="1"/>
  <c r="E9" i="72"/>
  <c r="D9" i="72"/>
  <c r="F8" i="72"/>
  <c r="G7" i="72"/>
  <c r="F7" i="72"/>
  <c r="E7" i="72"/>
  <c r="D7" i="72"/>
  <c r="G6" i="72"/>
  <c r="F6" i="72"/>
  <c r="E6" i="72"/>
  <c r="D6" i="72"/>
  <c r="D15" i="72" s="1"/>
  <c r="F26" i="159"/>
  <c r="E26" i="159"/>
  <c r="D26" i="159"/>
  <c r="C26" i="159"/>
  <c r="A26" i="159"/>
  <c r="F25" i="159"/>
  <c r="E25" i="159"/>
  <c r="D25" i="159"/>
  <c r="C25" i="159"/>
  <c r="B25" i="159"/>
  <c r="A25" i="159"/>
  <c r="F24" i="159"/>
  <c r="E24" i="159"/>
  <c r="D24" i="159"/>
  <c r="B24" i="159" s="1"/>
  <c r="C24" i="159"/>
  <c r="A24" i="159"/>
  <c r="F23" i="159"/>
  <c r="E23" i="159"/>
  <c r="D23" i="159"/>
  <c r="B23" i="159" s="1"/>
  <c r="C23" i="159"/>
  <c r="A23" i="159"/>
  <c r="F22" i="159"/>
  <c r="E22" i="159"/>
  <c r="D22" i="159"/>
  <c r="C22" i="159"/>
  <c r="A22" i="159"/>
  <c r="F21" i="159"/>
  <c r="E21" i="159"/>
  <c r="D21" i="159"/>
  <c r="C21" i="159"/>
  <c r="B21" i="159"/>
  <c r="A21" i="159"/>
  <c r="F20" i="159"/>
  <c r="E20" i="159"/>
  <c r="D20" i="159"/>
  <c r="C20" i="159"/>
  <c r="B20" i="159"/>
  <c r="A20" i="159"/>
  <c r="F19" i="159"/>
  <c r="E19" i="159"/>
  <c r="D19" i="159"/>
  <c r="B19" i="159" s="1"/>
  <c r="C19" i="159"/>
  <c r="A19" i="159"/>
  <c r="F18" i="159"/>
  <c r="E18" i="159"/>
  <c r="D18" i="159"/>
  <c r="B18" i="159" s="1"/>
  <c r="C18" i="159"/>
  <c r="A18" i="159"/>
  <c r="F17" i="159"/>
  <c r="E17" i="159"/>
  <c r="D17" i="159"/>
  <c r="B17" i="159" s="1"/>
  <c r="C17" i="159"/>
  <c r="A17" i="159"/>
  <c r="F16" i="159"/>
  <c r="E16" i="159"/>
  <c r="D16" i="159"/>
  <c r="B16" i="159" s="1"/>
  <c r="C16" i="159"/>
  <c r="A16" i="159"/>
  <c r="F15" i="159"/>
  <c r="E15" i="159"/>
  <c r="D15" i="159"/>
  <c r="B15" i="159" s="1"/>
  <c r="C15" i="159"/>
  <c r="A15" i="159"/>
  <c r="F14" i="159"/>
  <c r="E14" i="159"/>
  <c r="D14" i="159"/>
  <c r="C14" i="159"/>
  <c r="A14" i="159"/>
  <c r="F13" i="159"/>
  <c r="E13" i="159"/>
  <c r="D13" i="159"/>
  <c r="C13" i="159"/>
  <c r="A13" i="159"/>
  <c r="F12" i="159"/>
  <c r="E12" i="159"/>
  <c r="D12" i="159"/>
  <c r="C12" i="159"/>
  <c r="A12" i="159"/>
  <c r="F11" i="159"/>
  <c r="E11" i="159"/>
  <c r="D11" i="159"/>
  <c r="B11" i="159" s="1"/>
  <c r="C11" i="159"/>
  <c r="A11" i="159"/>
  <c r="F10" i="159"/>
  <c r="E10" i="159"/>
  <c r="B10" i="159" s="1"/>
  <c r="D10" i="159"/>
  <c r="C10" i="159"/>
  <c r="A10" i="159"/>
  <c r="F9" i="159"/>
  <c r="E9" i="159"/>
  <c r="D9" i="159"/>
  <c r="C9" i="159"/>
  <c r="A9" i="159"/>
  <c r="F8" i="159"/>
  <c r="E8" i="159"/>
  <c r="B8" i="159" s="1"/>
  <c r="D8" i="159"/>
  <c r="C8" i="159"/>
  <c r="A8" i="159"/>
  <c r="F7" i="159"/>
  <c r="E7" i="159"/>
  <c r="D7" i="159"/>
  <c r="C7" i="159"/>
  <c r="A7" i="159"/>
  <c r="F6" i="159"/>
  <c r="E6" i="159"/>
  <c r="D6" i="159"/>
  <c r="C6" i="159"/>
  <c r="A6" i="159"/>
  <c r="F5" i="159"/>
  <c r="E5" i="159"/>
  <c r="D5" i="159"/>
  <c r="B5" i="159" s="1"/>
  <c r="C5" i="159"/>
  <c r="A5" i="159"/>
  <c r="G12" i="155" s="1"/>
  <c r="F4" i="159"/>
  <c r="E4" i="159"/>
  <c r="B4" i="159" s="1"/>
  <c r="D4" i="159"/>
  <c r="C4" i="159"/>
  <c r="A4" i="159"/>
  <c r="F3" i="159"/>
  <c r="E3" i="159"/>
  <c r="D3" i="159"/>
  <c r="C3" i="159"/>
  <c r="A3" i="159"/>
  <c r="F2" i="159"/>
  <c r="E2" i="159"/>
  <c r="F9" i="155" s="1"/>
  <c r="D2" i="159"/>
  <c r="B2" i="159" s="1"/>
  <c r="C9" i="155" s="1"/>
  <c r="C2" i="159"/>
  <c r="A2" i="159"/>
  <c r="A1" i="159"/>
  <c r="F26" i="157"/>
  <c r="E26" i="157"/>
  <c r="D26" i="157"/>
  <c r="C26" i="157"/>
  <c r="A26" i="157"/>
  <c r="F25" i="157"/>
  <c r="E25" i="157"/>
  <c r="D25" i="157"/>
  <c r="C25" i="157"/>
  <c r="A25" i="157"/>
  <c r="F24" i="157"/>
  <c r="E24" i="157"/>
  <c r="D24" i="157"/>
  <c r="C24" i="157"/>
  <c r="A24" i="157"/>
  <c r="F23" i="157"/>
  <c r="E23" i="157"/>
  <c r="D23" i="157"/>
  <c r="C23" i="157"/>
  <c r="A23" i="157"/>
  <c r="F22" i="157"/>
  <c r="E22" i="157"/>
  <c r="D22" i="157"/>
  <c r="B22" i="157" s="1"/>
  <c r="C22" i="157"/>
  <c r="A22" i="157"/>
  <c r="F21" i="157"/>
  <c r="E21" i="157"/>
  <c r="D21" i="157"/>
  <c r="B21" i="157" s="1"/>
  <c r="C21" i="157"/>
  <c r="A21" i="157"/>
  <c r="F20" i="157"/>
  <c r="E20" i="157"/>
  <c r="D20" i="157"/>
  <c r="C20" i="157"/>
  <c r="A20" i="157"/>
  <c r="F19" i="157"/>
  <c r="E19" i="157"/>
  <c r="D19" i="157"/>
  <c r="C19" i="157"/>
  <c r="A19" i="157"/>
  <c r="F18" i="157"/>
  <c r="E18" i="157"/>
  <c r="D18" i="157"/>
  <c r="C18" i="157"/>
  <c r="A18" i="157"/>
  <c r="F17" i="157"/>
  <c r="E17" i="157"/>
  <c r="D17" i="157"/>
  <c r="C17" i="157"/>
  <c r="A17" i="157"/>
  <c r="F16" i="157"/>
  <c r="E16" i="157"/>
  <c r="B16" i="157" s="1"/>
  <c r="D16" i="157"/>
  <c r="C16" i="157"/>
  <c r="A16" i="157"/>
  <c r="F15" i="157"/>
  <c r="E15" i="157"/>
  <c r="B15" i="157" s="1"/>
  <c r="D15" i="157"/>
  <c r="C15" i="157"/>
  <c r="A15" i="157"/>
  <c r="F14" i="157"/>
  <c r="E14" i="157"/>
  <c r="D14" i="157"/>
  <c r="C14" i="157"/>
  <c r="A14" i="157"/>
  <c r="F13" i="157"/>
  <c r="E13" i="157"/>
  <c r="D13" i="157"/>
  <c r="C13" i="157"/>
  <c r="A13" i="157"/>
  <c r="F12" i="157"/>
  <c r="E12" i="157"/>
  <c r="D12" i="157"/>
  <c r="C12" i="157"/>
  <c r="A12" i="157"/>
  <c r="F11" i="157"/>
  <c r="E11" i="157"/>
  <c r="D11" i="157"/>
  <c r="C11" i="157"/>
  <c r="A11" i="157"/>
  <c r="F10" i="157"/>
  <c r="E10" i="157"/>
  <c r="D10" i="157"/>
  <c r="C10" i="157"/>
  <c r="A10" i="157"/>
  <c r="F9" i="157"/>
  <c r="E9" i="157"/>
  <c r="D9" i="157"/>
  <c r="B9" i="157" s="1"/>
  <c r="C9" i="157"/>
  <c r="A9" i="157"/>
  <c r="F8" i="157"/>
  <c r="E8" i="157"/>
  <c r="D8" i="157"/>
  <c r="C8" i="157"/>
  <c r="A8" i="157"/>
  <c r="F7" i="157"/>
  <c r="E7" i="157"/>
  <c r="D7" i="157"/>
  <c r="C7" i="157"/>
  <c r="A7" i="157"/>
  <c r="F6" i="157"/>
  <c r="E6" i="157"/>
  <c r="D6" i="157"/>
  <c r="B6" i="157" s="1"/>
  <c r="C6" i="157"/>
  <c r="A6" i="157"/>
  <c r="F5" i="157"/>
  <c r="E5" i="157"/>
  <c r="D5" i="157"/>
  <c r="C5" i="157"/>
  <c r="A5" i="157"/>
  <c r="F4" i="157"/>
  <c r="E4" i="157"/>
  <c r="B4" i="157" s="1"/>
  <c r="D4" i="157"/>
  <c r="C4" i="157"/>
  <c r="A4" i="157"/>
  <c r="E7" i="155" s="1"/>
  <c r="F3" i="157"/>
  <c r="E3" i="157"/>
  <c r="B3" i="157" s="1"/>
  <c r="D3" i="157"/>
  <c r="C3" i="157"/>
  <c r="A3" i="157"/>
  <c r="F2" i="157"/>
  <c r="E2" i="157"/>
  <c r="D2" i="157"/>
  <c r="C2" i="157"/>
  <c r="A2" i="157"/>
  <c r="A1" i="157"/>
  <c r="E13" i="155"/>
  <c r="D12" i="155"/>
  <c r="D10" i="155"/>
  <c r="E6" i="155"/>
  <c r="F26" i="154"/>
  <c r="E26" i="154"/>
  <c r="D26" i="154"/>
  <c r="C26" i="154"/>
  <c r="A26" i="154"/>
  <c r="F25" i="154"/>
  <c r="E25" i="154"/>
  <c r="D25" i="154"/>
  <c r="B25" i="154" s="1"/>
  <c r="C25" i="154"/>
  <c r="A25" i="154"/>
  <c r="F24" i="154"/>
  <c r="E24" i="154"/>
  <c r="D24" i="154"/>
  <c r="C24" i="154"/>
  <c r="B24" i="154"/>
  <c r="A24" i="154"/>
  <c r="F23" i="154"/>
  <c r="E23" i="154"/>
  <c r="D23" i="154"/>
  <c r="C23" i="154"/>
  <c r="A23" i="154"/>
  <c r="F22" i="154"/>
  <c r="E22" i="154"/>
  <c r="D22" i="154"/>
  <c r="B22" i="154" s="1"/>
  <c r="C22" i="154"/>
  <c r="A22" i="154"/>
  <c r="F21" i="154"/>
  <c r="E21" i="154"/>
  <c r="D21" i="154"/>
  <c r="B21" i="154" s="1"/>
  <c r="C21" i="154"/>
  <c r="A21" i="154"/>
  <c r="F20" i="154"/>
  <c r="E20" i="154"/>
  <c r="D20" i="154"/>
  <c r="C20" i="154"/>
  <c r="B20" i="154"/>
  <c r="A20" i="154"/>
  <c r="F19" i="154"/>
  <c r="E19" i="154"/>
  <c r="D19" i="154"/>
  <c r="C19" i="154"/>
  <c r="A19" i="154"/>
  <c r="F18" i="154"/>
  <c r="E18" i="154"/>
  <c r="D18" i="154"/>
  <c r="C18" i="154"/>
  <c r="A18" i="154"/>
  <c r="F17" i="154"/>
  <c r="E17" i="154"/>
  <c r="D17" i="154"/>
  <c r="C17" i="154"/>
  <c r="A17" i="154"/>
  <c r="F16" i="154"/>
  <c r="E16" i="154"/>
  <c r="D16" i="154"/>
  <c r="B16" i="154" s="1"/>
  <c r="C16" i="154"/>
  <c r="A16" i="154"/>
  <c r="F15" i="154"/>
  <c r="E15" i="154"/>
  <c r="B15" i="154" s="1"/>
  <c r="D15" i="154"/>
  <c r="C15" i="154"/>
  <c r="A15" i="154"/>
  <c r="F14" i="154"/>
  <c r="E14" i="154"/>
  <c r="D14" i="154"/>
  <c r="C14" i="154"/>
  <c r="A14" i="154"/>
  <c r="F13" i="154"/>
  <c r="E13" i="154"/>
  <c r="D13" i="154"/>
  <c r="C13" i="154"/>
  <c r="A13" i="154"/>
  <c r="F12" i="154"/>
  <c r="E12" i="154"/>
  <c r="D12" i="154"/>
  <c r="C12" i="154"/>
  <c r="A12" i="154"/>
  <c r="F11" i="154"/>
  <c r="E11" i="154"/>
  <c r="D11" i="154"/>
  <c r="C11" i="154"/>
  <c r="A11" i="154"/>
  <c r="F10" i="154"/>
  <c r="E10" i="154"/>
  <c r="D10" i="154"/>
  <c r="B10" i="154" s="1"/>
  <c r="C10" i="154"/>
  <c r="A10" i="154"/>
  <c r="F9" i="154"/>
  <c r="E9" i="154"/>
  <c r="D9" i="154"/>
  <c r="C9" i="154"/>
  <c r="A9" i="154"/>
  <c r="F8" i="154"/>
  <c r="E8" i="154"/>
  <c r="D8" i="154"/>
  <c r="C8" i="154"/>
  <c r="B8" i="154"/>
  <c r="A8" i="154"/>
  <c r="F7" i="154"/>
  <c r="E7" i="154"/>
  <c r="D7" i="154"/>
  <c r="C7" i="154"/>
  <c r="A7" i="154"/>
  <c r="F6" i="154"/>
  <c r="E6" i="154"/>
  <c r="D6" i="154"/>
  <c r="B6" i="154" s="1"/>
  <c r="C6" i="154"/>
  <c r="A6" i="154"/>
  <c r="F5" i="154"/>
  <c r="E5" i="154"/>
  <c r="D5" i="154"/>
  <c r="B5" i="154" s="1"/>
  <c r="C5" i="154"/>
  <c r="A5" i="154"/>
  <c r="F4" i="154"/>
  <c r="E4" i="154"/>
  <c r="D4" i="154"/>
  <c r="C4" i="154"/>
  <c r="B4" i="154"/>
  <c r="C6" i="150" s="1"/>
  <c r="A4" i="154"/>
  <c r="F3" i="154"/>
  <c r="E3" i="154"/>
  <c r="D3" i="154"/>
  <c r="C3" i="154"/>
  <c r="A3" i="154"/>
  <c r="F2" i="154"/>
  <c r="E2" i="154"/>
  <c r="D2" i="154"/>
  <c r="C2" i="154"/>
  <c r="A2" i="154"/>
  <c r="A1" i="154"/>
  <c r="F26" i="152"/>
  <c r="E26" i="152"/>
  <c r="D26" i="152"/>
  <c r="C26" i="152"/>
  <c r="A26" i="152"/>
  <c r="F25" i="152"/>
  <c r="E25" i="152"/>
  <c r="D25" i="152"/>
  <c r="C25" i="152"/>
  <c r="A25" i="152"/>
  <c r="F24" i="152"/>
  <c r="E24" i="152"/>
  <c r="D24" i="152"/>
  <c r="C24" i="152"/>
  <c r="A24" i="152"/>
  <c r="F23" i="152"/>
  <c r="E23" i="152"/>
  <c r="B23" i="152" s="1"/>
  <c r="D23" i="152"/>
  <c r="C23" i="152"/>
  <c r="A23" i="152"/>
  <c r="F22" i="152"/>
  <c r="E22" i="152"/>
  <c r="D22" i="152"/>
  <c r="C22" i="152"/>
  <c r="A22" i="152"/>
  <c r="F21" i="152"/>
  <c r="E21" i="152"/>
  <c r="D21" i="152"/>
  <c r="C21" i="152"/>
  <c r="A21" i="152"/>
  <c r="F20" i="152"/>
  <c r="E20" i="152"/>
  <c r="D20" i="152"/>
  <c r="C20" i="152"/>
  <c r="A20" i="152"/>
  <c r="F19" i="152"/>
  <c r="E19" i="152"/>
  <c r="D19" i="152"/>
  <c r="C19" i="152"/>
  <c r="A19" i="152"/>
  <c r="F18" i="152"/>
  <c r="E18" i="152"/>
  <c r="D18" i="152"/>
  <c r="C18" i="152"/>
  <c r="A18" i="152"/>
  <c r="F17" i="152"/>
  <c r="E17" i="152"/>
  <c r="D17" i="152"/>
  <c r="C17" i="152"/>
  <c r="A17" i="152"/>
  <c r="F16" i="152"/>
  <c r="E16" i="152"/>
  <c r="D16" i="152"/>
  <c r="B16" i="152" s="1"/>
  <c r="C16" i="152"/>
  <c r="A16" i="152"/>
  <c r="F15" i="152"/>
  <c r="E15" i="152"/>
  <c r="D15" i="152"/>
  <c r="C15" i="152"/>
  <c r="A15" i="152"/>
  <c r="F14" i="152"/>
  <c r="E14" i="152"/>
  <c r="D14" i="152"/>
  <c r="C14" i="152"/>
  <c r="A14" i="152"/>
  <c r="F13" i="152"/>
  <c r="E13" i="152"/>
  <c r="D13" i="152"/>
  <c r="C13" i="152"/>
  <c r="A13" i="152"/>
  <c r="F12" i="152"/>
  <c r="E12" i="152"/>
  <c r="D12" i="152"/>
  <c r="C12" i="152"/>
  <c r="A12" i="152"/>
  <c r="F11" i="152"/>
  <c r="E11" i="152"/>
  <c r="B11" i="152" s="1"/>
  <c r="D11" i="152"/>
  <c r="C11" i="152"/>
  <c r="A11" i="152"/>
  <c r="F10" i="152"/>
  <c r="E10" i="152"/>
  <c r="D10" i="152"/>
  <c r="C10" i="152"/>
  <c r="A10" i="152"/>
  <c r="F9" i="152"/>
  <c r="E9" i="152"/>
  <c r="D9" i="152"/>
  <c r="C9" i="152"/>
  <c r="A9" i="152"/>
  <c r="F8" i="152"/>
  <c r="E8" i="152"/>
  <c r="D8" i="152"/>
  <c r="C8" i="152"/>
  <c r="A8" i="152"/>
  <c r="F7" i="152"/>
  <c r="E7" i="152"/>
  <c r="D7" i="152"/>
  <c r="C7" i="152"/>
  <c r="A7" i="152"/>
  <c r="F6" i="152"/>
  <c r="E6" i="152"/>
  <c r="D6" i="152"/>
  <c r="C6" i="152"/>
  <c r="A6" i="152"/>
  <c r="F5" i="152"/>
  <c r="E5" i="152"/>
  <c r="D5" i="152"/>
  <c r="C5" i="152"/>
  <c r="A5" i="152"/>
  <c r="F4" i="152"/>
  <c r="E4" i="152"/>
  <c r="D4" i="152"/>
  <c r="B4" i="152" s="1"/>
  <c r="C4" i="152"/>
  <c r="A4" i="152"/>
  <c r="F3" i="152"/>
  <c r="E3" i="152"/>
  <c r="D3" i="152"/>
  <c r="C3" i="152"/>
  <c r="A3" i="152"/>
  <c r="F2" i="152"/>
  <c r="E2" i="152"/>
  <c r="D2" i="152"/>
  <c r="C2" i="152"/>
  <c r="A2" i="152"/>
  <c r="A1" i="152"/>
  <c r="F12" i="150"/>
  <c r="D12" i="150"/>
  <c r="E9" i="150"/>
  <c r="E7" i="150"/>
  <c r="G6" i="150"/>
  <c r="D6" i="150"/>
  <c r="F26" i="149"/>
  <c r="E26" i="149"/>
  <c r="D26" i="149"/>
  <c r="B26" i="149" s="1"/>
  <c r="C26" i="149"/>
  <c r="A26" i="149"/>
  <c r="F25" i="149"/>
  <c r="E25" i="149"/>
  <c r="D25" i="149"/>
  <c r="C25" i="149"/>
  <c r="A25" i="149"/>
  <c r="F24" i="149"/>
  <c r="E24" i="149"/>
  <c r="B24" i="149" s="1"/>
  <c r="D24" i="149"/>
  <c r="C24" i="149"/>
  <c r="A24" i="149"/>
  <c r="F23" i="149"/>
  <c r="E23" i="149"/>
  <c r="D23" i="149"/>
  <c r="B23" i="149" s="1"/>
  <c r="C23" i="149"/>
  <c r="A23" i="149"/>
  <c r="F22" i="149"/>
  <c r="E22" i="149"/>
  <c r="D22" i="149"/>
  <c r="C22" i="149"/>
  <c r="A22" i="149"/>
  <c r="F21" i="149"/>
  <c r="E21" i="149"/>
  <c r="D21" i="149"/>
  <c r="B21" i="149" s="1"/>
  <c r="C21" i="149"/>
  <c r="A21" i="149"/>
  <c r="F20" i="149"/>
  <c r="E20" i="149"/>
  <c r="D20" i="149"/>
  <c r="C20" i="149"/>
  <c r="A20" i="149"/>
  <c r="F19" i="149"/>
  <c r="E19" i="149"/>
  <c r="D19" i="149"/>
  <c r="C19" i="149"/>
  <c r="B19" i="149" s="1"/>
  <c r="A19" i="149"/>
  <c r="F18" i="149"/>
  <c r="E18" i="149"/>
  <c r="D18" i="149"/>
  <c r="C18" i="149"/>
  <c r="A18" i="149"/>
  <c r="F17" i="149"/>
  <c r="E17" i="149"/>
  <c r="D17" i="149"/>
  <c r="C17" i="149"/>
  <c r="A17" i="149"/>
  <c r="F16" i="149"/>
  <c r="E16" i="149"/>
  <c r="D16" i="149"/>
  <c r="C16" i="149"/>
  <c r="B16" i="149" s="1"/>
  <c r="A16" i="149"/>
  <c r="F15" i="149"/>
  <c r="E15" i="149"/>
  <c r="D15" i="149"/>
  <c r="B15" i="149" s="1"/>
  <c r="C15" i="149"/>
  <c r="A15" i="149"/>
  <c r="F14" i="149"/>
  <c r="E14" i="149"/>
  <c r="D14" i="149"/>
  <c r="C14" i="149"/>
  <c r="A14" i="149"/>
  <c r="F13" i="149"/>
  <c r="E13" i="149"/>
  <c r="D13" i="149"/>
  <c r="C13" i="149"/>
  <c r="A13" i="149"/>
  <c r="F12" i="149"/>
  <c r="E12" i="149"/>
  <c r="D12" i="149"/>
  <c r="B12" i="149" s="1"/>
  <c r="C12" i="149"/>
  <c r="A12" i="149"/>
  <c r="F11" i="149"/>
  <c r="E11" i="149"/>
  <c r="B11" i="149" s="1"/>
  <c r="D11" i="149"/>
  <c r="C11" i="149"/>
  <c r="A11" i="149"/>
  <c r="F10" i="149"/>
  <c r="E10" i="149"/>
  <c r="D10" i="149"/>
  <c r="C10" i="149"/>
  <c r="A10" i="149"/>
  <c r="F9" i="149"/>
  <c r="E9" i="149"/>
  <c r="D9" i="149"/>
  <c r="B9" i="149" s="1"/>
  <c r="C9" i="149"/>
  <c r="A9" i="149"/>
  <c r="F8" i="149"/>
  <c r="E8" i="149"/>
  <c r="D8" i="149"/>
  <c r="C8" i="149"/>
  <c r="B8" i="149" s="1"/>
  <c r="A8" i="149"/>
  <c r="F7" i="149"/>
  <c r="E7" i="149"/>
  <c r="D7" i="149"/>
  <c r="C7" i="149"/>
  <c r="A7" i="149"/>
  <c r="F6" i="149"/>
  <c r="E6" i="149"/>
  <c r="D6" i="149"/>
  <c r="C6" i="149"/>
  <c r="A6" i="149"/>
  <c r="F5" i="149"/>
  <c r="E5" i="149"/>
  <c r="D5" i="149"/>
  <c r="C5" i="149"/>
  <c r="A5" i="149"/>
  <c r="F4" i="149"/>
  <c r="E4" i="149"/>
  <c r="D4" i="149"/>
  <c r="B4" i="149" s="1"/>
  <c r="C4" i="149"/>
  <c r="A4" i="149"/>
  <c r="F3" i="149"/>
  <c r="E3" i="149"/>
  <c r="D3" i="149"/>
  <c r="C3" i="149"/>
  <c r="A3" i="149"/>
  <c r="F2" i="149"/>
  <c r="E2" i="149"/>
  <c r="D2" i="149"/>
  <c r="B2" i="149" s="1"/>
  <c r="C9" i="145" s="1"/>
  <c r="C2" i="149"/>
  <c r="A2" i="149"/>
  <c r="A1" i="149"/>
  <c r="F26" i="147"/>
  <c r="E26" i="147"/>
  <c r="D26" i="147"/>
  <c r="C26" i="147"/>
  <c r="A26" i="147"/>
  <c r="F25" i="147"/>
  <c r="E25" i="147"/>
  <c r="D25" i="147"/>
  <c r="C25" i="147"/>
  <c r="A25" i="147"/>
  <c r="F24" i="147"/>
  <c r="E24" i="147"/>
  <c r="D24" i="147"/>
  <c r="C24" i="147"/>
  <c r="A24" i="147"/>
  <c r="F23" i="147"/>
  <c r="E23" i="147"/>
  <c r="D23" i="147"/>
  <c r="B23" i="147" s="1"/>
  <c r="C23" i="147"/>
  <c r="A23" i="147"/>
  <c r="F22" i="147"/>
  <c r="E22" i="147"/>
  <c r="D22" i="147"/>
  <c r="C22" i="147"/>
  <c r="A22" i="147"/>
  <c r="F21" i="147"/>
  <c r="E21" i="147"/>
  <c r="D21" i="147"/>
  <c r="C21" i="147"/>
  <c r="A21" i="147"/>
  <c r="F20" i="147"/>
  <c r="E20" i="147"/>
  <c r="D20" i="147"/>
  <c r="C20" i="147"/>
  <c r="A20" i="147"/>
  <c r="F19" i="147"/>
  <c r="E19" i="147"/>
  <c r="D19" i="147"/>
  <c r="C19" i="147"/>
  <c r="A19" i="147"/>
  <c r="F18" i="147"/>
  <c r="E18" i="147"/>
  <c r="B18" i="147" s="1"/>
  <c r="D18" i="147"/>
  <c r="C18" i="147"/>
  <c r="A18" i="147"/>
  <c r="F17" i="147"/>
  <c r="E17" i="147"/>
  <c r="D17" i="147"/>
  <c r="C17" i="147"/>
  <c r="A17" i="147"/>
  <c r="F16" i="147"/>
  <c r="E16" i="147"/>
  <c r="D16" i="147"/>
  <c r="C16" i="147"/>
  <c r="A16" i="147"/>
  <c r="F15" i="147"/>
  <c r="E15" i="147"/>
  <c r="D15" i="147"/>
  <c r="C15" i="147"/>
  <c r="A15" i="147"/>
  <c r="F14" i="147"/>
  <c r="E14" i="147"/>
  <c r="D14" i="147"/>
  <c r="C14" i="147"/>
  <c r="A14" i="147"/>
  <c r="F13" i="147"/>
  <c r="E13" i="147"/>
  <c r="D13" i="147"/>
  <c r="C13" i="147"/>
  <c r="A13" i="147"/>
  <c r="F12" i="147"/>
  <c r="E12" i="147"/>
  <c r="D12" i="147"/>
  <c r="C12" i="147"/>
  <c r="A12" i="147"/>
  <c r="F11" i="147"/>
  <c r="E11" i="147"/>
  <c r="D11" i="147"/>
  <c r="B11" i="147" s="1"/>
  <c r="C11" i="147"/>
  <c r="A11" i="147"/>
  <c r="F10" i="147"/>
  <c r="E10" i="147"/>
  <c r="D10" i="147"/>
  <c r="C10" i="147"/>
  <c r="A10" i="147"/>
  <c r="F9" i="147"/>
  <c r="E9" i="147"/>
  <c r="D9" i="147"/>
  <c r="C9" i="147"/>
  <c r="A9" i="147"/>
  <c r="F8" i="147"/>
  <c r="E8" i="147"/>
  <c r="D8" i="147"/>
  <c r="C8" i="147"/>
  <c r="A8" i="147"/>
  <c r="F7" i="147"/>
  <c r="E7" i="147"/>
  <c r="D7" i="147"/>
  <c r="C7" i="147"/>
  <c r="A7" i="147"/>
  <c r="F6" i="147"/>
  <c r="E6" i="147"/>
  <c r="B6" i="147" s="1"/>
  <c r="D6" i="147"/>
  <c r="C6" i="147"/>
  <c r="A6" i="147"/>
  <c r="F5" i="147"/>
  <c r="E5" i="147"/>
  <c r="D5" i="147"/>
  <c r="C5" i="147"/>
  <c r="A5" i="147"/>
  <c r="F4" i="147"/>
  <c r="E4" i="147"/>
  <c r="D4" i="147"/>
  <c r="C4" i="147"/>
  <c r="A4" i="147"/>
  <c r="F3" i="147"/>
  <c r="E3" i="147"/>
  <c r="D3" i="147"/>
  <c r="C3" i="147"/>
  <c r="A3" i="147"/>
  <c r="F2" i="147"/>
  <c r="E2" i="147"/>
  <c r="F10" i="145" s="1"/>
  <c r="D2" i="147"/>
  <c r="E10" i="145" s="1"/>
  <c r="C2" i="147"/>
  <c r="A2" i="147"/>
  <c r="D10" i="145" s="1"/>
  <c r="A1" i="147"/>
  <c r="G10" i="145"/>
  <c r="G9" i="145"/>
  <c r="F9" i="145"/>
  <c r="E9" i="145"/>
  <c r="E11" i="145" s="1"/>
  <c r="D9" i="145"/>
  <c r="G7" i="145"/>
  <c r="F26" i="205"/>
  <c r="E26" i="205"/>
  <c r="D26" i="205"/>
  <c r="C26" i="205"/>
  <c r="A26" i="205"/>
  <c r="F25" i="205"/>
  <c r="E25" i="205"/>
  <c r="D25" i="205"/>
  <c r="B25" i="205" s="1"/>
  <c r="C25" i="205"/>
  <c r="A25" i="205"/>
  <c r="F24" i="205"/>
  <c r="E24" i="205"/>
  <c r="D24" i="205"/>
  <c r="B24" i="205" s="1"/>
  <c r="C24" i="205"/>
  <c r="A24" i="205"/>
  <c r="F23" i="205"/>
  <c r="E23" i="205"/>
  <c r="D23" i="205"/>
  <c r="C23" i="205"/>
  <c r="A23" i="205"/>
  <c r="F22" i="205"/>
  <c r="E22" i="205"/>
  <c r="D22" i="205"/>
  <c r="C22" i="205"/>
  <c r="A22" i="205"/>
  <c r="F21" i="205"/>
  <c r="E21" i="205"/>
  <c r="D21" i="205"/>
  <c r="C21" i="205"/>
  <c r="A21" i="205"/>
  <c r="F20" i="205"/>
  <c r="E20" i="205"/>
  <c r="D20" i="205"/>
  <c r="B20" i="205" s="1"/>
  <c r="C20" i="205"/>
  <c r="A20" i="205"/>
  <c r="F19" i="205"/>
  <c r="E19" i="205"/>
  <c r="D19" i="205"/>
  <c r="C19" i="205"/>
  <c r="B19" i="205"/>
  <c r="A19" i="205"/>
  <c r="F18" i="205"/>
  <c r="E18" i="205"/>
  <c r="D18" i="205"/>
  <c r="B18" i="205" s="1"/>
  <c r="C18" i="205"/>
  <c r="A18" i="205"/>
  <c r="F17" i="205"/>
  <c r="E17" i="205"/>
  <c r="D17" i="205"/>
  <c r="C17" i="205"/>
  <c r="A17" i="205"/>
  <c r="F16" i="205"/>
  <c r="E16" i="205"/>
  <c r="D16" i="205"/>
  <c r="B16" i="205" s="1"/>
  <c r="C16" i="205"/>
  <c r="A16" i="205"/>
  <c r="F15" i="205"/>
  <c r="E15" i="205"/>
  <c r="B15" i="205" s="1"/>
  <c r="D15" i="205"/>
  <c r="C15" i="205"/>
  <c r="A15" i="205"/>
  <c r="F14" i="205"/>
  <c r="E14" i="205"/>
  <c r="D14" i="205"/>
  <c r="C14" i="205"/>
  <c r="A14" i="205"/>
  <c r="F13" i="205"/>
  <c r="E13" i="205"/>
  <c r="D13" i="205"/>
  <c r="B13" i="205" s="1"/>
  <c r="C13" i="205"/>
  <c r="A13" i="205"/>
  <c r="F12" i="205"/>
  <c r="E12" i="205"/>
  <c r="D12" i="205"/>
  <c r="B12" i="205" s="1"/>
  <c r="C12" i="205"/>
  <c r="A12" i="205"/>
  <c r="F11" i="205"/>
  <c r="E11" i="205"/>
  <c r="D11" i="205"/>
  <c r="C11" i="205"/>
  <c r="A11" i="205"/>
  <c r="F10" i="205"/>
  <c r="E10" i="205"/>
  <c r="D10" i="205"/>
  <c r="C10" i="205"/>
  <c r="A10" i="205"/>
  <c r="F9" i="205"/>
  <c r="E9" i="205"/>
  <c r="D9" i="205"/>
  <c r="C9" i="205"/>
  <c r="A9" i="205"/>
  <c r="F8" i="205"/>
  <c r="E8" i="205"/>
  <c r="D8" i="205"/>
  <c r="B8" i="205" s="1"/>
  <c r="C8" i="205"/>
  <c r="A8" i="205"/>
  <c r="F7" i="205"/>
  <c r="E7" i="205"/>
  <c r="D7" i="205"/>
  <c r="C7" i="205"/>
  <c r="B7" i="205"/>
  <c r="A7" i="205"/>
  <c r="F6" i="205"/>
  <c r="E6" i="205"/>
  <c r="D6" i="205"/>
  <c r="B6" i="205" s="1"/>
  <c r="C6" i="205"/>
  <c r="A6" i="205"/>
  <c r="F5" i="205"/>
  <c r="E5" i="205"/>
  <c r="D5" i="205"/>
  <c r="C5" i="205"/>
  <c r="A5" i="205"/>
  <c r="F4" i="205"/>
  <c r="E4" i="205"/>
  <c r="D4" i="205"/>
  <c r="C4" i="205"/>
  <c r="B4" i="205"/>
  <c r="C9" i="206" s="1"/>
  <c r="A4" i="205"/>
  <c r="F3" i="205"/>
  <c r="E3" i="205"/>
  <c r="D3" i="205"/>
  <c r="C3" i="205"/>
  <c r="A3" i="205"/>
  <c r="F2" i="205"/>
  <c r="E2" i="205"/>
  <c r="D2" i="205"/>
  <c r="C2" i="205"/>
  <c r="A2" i="205"/>
  <c r="A1" i="205"/>
  <c r="F26" i="203"/>
  <c r="E26" i="203"/>
  <c r="D26" i="203"/>
  <c r="C26" i="203"/>
  <c r="A26" i="203"/>
  <c r="F25" i="203"/>
  <c r="E25" i="203"/>
  <c r="D25" i="203"/>
  <c r="C25" i="203"/>
  <c r="A25" i="203"/>
  <c r="F24" i="203"/>
  <c r="E24" i="203"/>
  <c r="D24" i="203"/>
  <c r="C24" i="203"/>
  <c r="A24" i="203"/>
  <c r="F23" i="203"/>
  <c r="E23" i="203"/>
  <c r="B23" i="203" s="1"/>
  <c r="D23" i="203"/>
  <c r="C23" i="203"/>
  <c r="A23" i="203"/>
  <c r="F22" i="203"/>
  <c r="E22" i="203"/>
  <c r="D22" i="203"/>
  <c r="C22" i="203"/>
  <c r="A22" i="203"/>
  <c r="F21" i="203"/>
  <c r="E21" i="203"/>
  <c r="D21" i="203"/>
  <c r="C21" i="203"/>
  <c r="A21" i="203"/>
  <c r="F20" i="203"/>
  <c r="E20" i="203"/>
  <c r="D20" i="203"/>
  <c r="C20" i="203"/>
  <c r="A20" i="203"/>
  <c r="F19" i="203"/>
  <c r="E19" i="203"/>
  <c r="D19" i="203"/>
  <c r="C19" i="203"/>
  <c r="A19" i="203"/>
  <c r="F18" i="203"/>
  <c r="E18" i="203"/>
  <c r="D18" i="203"/>
  <c r="C18" i="203"/>
  <c r="A18" i="203"/>
  <c r="F17" i="203"/>
  <c r="E17" i="203"/>
  <c r="D17" i="203"/>
  <c r="B17" i="203" s="1"/>
  <c r="C17" i="203"/>
  <c r="A17" i="203"/>
  <c r="F16" i="203"/>
  <c r="E16" i="203"/>
  <c r="D16" i="203"/>
  <c r="C16" i="203"/>
  <c r="A16" i="203"/>
  <c r="F15" i="203"/>
  <c r="E15" i="203"/>
  <c r="D15" i="203"/>
  <c r="C15" i="203"/>
  <c r="A15" i="203"/>
  <c r="F14" i="203"/>
  <c r="E14" i="203"/>
  <c r="D14" i="203"/>
  <c r="C14" i="203"/>
  <c r="A14" i="203"/>
  <c r="F13" i="203"/>
  <c r="E13" i="203"/>
  <c r="D13" i="203"/>
  <c r="C13" i="203"/>
  <c r="A13" i="203"/>
  <c r="F12" i="203"/>
  <c r="E12" i="203"/>
  <c r="D12" i="203"/>
  <c r="C12" i="203"/>
  <c r="A12" i="203"/>
  <c r="F11" i="203"/>
  <c r="E11" i="203"/>
  <c r="B11" i="203" s="1"/>
  <c r="D11" i="203"/>
  <c r="C11" i="203"/>
  <c r="A11" i="203"/>
  <c r="F10" i="203"/>
  <c r="E10" i="203"/>
  <c r="D10" i="203"/>
  <c r="C10" i="203"/>
  <c r="A10" i="203"/>
  <c r="F9" i="203"/>
  <c r="E9" i="203"/>
  <c r="D9" i="203"/>
  <c r="C9" i="203"/>
  <c r="A9" i="203"/>
  <c r="F8" i="203"/>
  <c r="E8" i="203"/>
  <c r="D8" i="203"/>
  <c r="C8" i="203"/>
  <c r="A8" i="203"/>
  <c r="F7" i="203"/>
  <c r="E7" i="203"/>
  <c r="D7" i="203"/>
  <c r="C7" i="203"/>
  <c r="A7" i="203"/>
  <c r="F6" i="203"/>
  <c r="E6" i="203"/>
  <c r="D6" i="203"/>
  <c r="C6" i="203"/>
  <c r="A6" i="203"/>
  <c r="F5" i="203"/>
  <c r="E5" i="203"/>
  <c r="D5" i="203"/>
  <c r="C5" i="203"/>
  <c r="A5" i="203"/>
  <c r="F4" i="203"/>
  <c r="E4" i="203"/>
  <c r="D4" i="203"/>
  <c r="C4" i="203"/>
  <c r="A4" i="203"/>
  <c r="F3" i="203"/>
  <c r="E3" i="203"/>
  <c r="D3" i="203"/>
  <c r="C3" i="203"/>
  <c r="A3" i="203"/>
  <c r="F2" i="203"/>
  <c r="E2" i="203"/>
  <c r="D2" i="203"/>
  <c r="C2" i="203"/>
  <c r="A2" i="203"/>
  <c r="A1" i="203"/>
  <c r="F26" i="200"/>
  <c r="E26" i="200"/>
  <c r="D26" i="200"/>
  <c r="B26" i="200" s="1"/>
  <c r="C26" i="200"/>
  <c r="A26" i="200"/>
  <c r="F25" i="200"/>
  <c r="E25" i="200"/>
  <c r="D25" i="200"/>
  <c r="C25" i="200"/>
  <c r="A25" i="200"/>
  <c r="F24" i="200"/>
  <c r="E24" i="200"/>
  <c r="D24" i="200"/>
  <c r="C24" i="200"/>
  <c r="B24" i="200"/>
  <c r="A24" i="200"/>
  <c r="F23" i="200"/>
  <c r="E23" i="200"/>
  <c r="D23" i="200"/>
  <c r="B23" i="200" s="1"/>
  <c r="C23" i="200"/>
  <c r="A23" i="200"/>
  <c r="F22" i="200"/>
  <c r="E22" i="200"/>
  <c r="D22" i="200"/>
  <c r="B22" i="200" s="1"/>
  <c r="C22" i="200"/>
  <c r="A22" i="200"/>
  <c r="F21" i="200"/>
  <c r="E21" i="200"/>
  <c r="D21" i="200"/>
  <c r="B21" i="200" s="1"/>
  <c r="C21" i="200"/>
  <c r="A21" i="200"/>
  <c r="F20" i="200"/>
  <c r="E20" i="200"/>
  <c r="D20" i="200"/>
  <c r="B20" i="200" s="1"/>
  <c r="C20" i="200"/>
  <c r="A20" i="200"/>
  <c r="F19" i="200"/>
  <c r="E19" i="200"/>
  <c r="D19" i="200"/>
  <c r="B19" i="200" s="1"/>
  <c r="C19" i="200"/>
  <c r="A19" i="200"/>
  <c r="F18" i="200"/>
  <c r="E18" i="200"/>
  <c r="D18" i="200"/>
  <c r="B18" i="200" s="1"/>
  <c r="C18" i="200"/>
  <c r="A18" i="200"/>
  <c r="F17" i="200"/>
  <c r="E17" i="200"/>
  <c r="D17" i="200"/>
  <c r="C17" i="200"/>
  <c r="A17" i="200"/>
  <c r="F16" i="200"/>
  <c r="E16" i="200"/>
  <c r="D16" i="200"/>
  <c r="C16" i="200"/>
  <c r="A16" i="200"/>
  <c r="F15" i="200"/>
  <c r="E15" i="200"/>
  <c r="B15" i="200" s="1"/>
  <c r="D15" i="200"/>
  <c r="C15" i="200"/>
  <c r="A15" i="200"/>
  <c r="F14" i="200"/>
  <c r="E14" i="200"/>
  <c r="D14" i="200"/>
  <c r="B14" i="200" s="1"/>
  <c r="C14" i="200"/>
  <c r="A14" i="200"/>
  <c r="F13" i="200"/>
  <c r="E13" i="200"/>
  <c r="D13" i="200"/>
  <c r="C13" i="200"/>
  <c r="A13" i="200"/>
  <c r="F12" i="200"/>
  <c r="E12" i="200"/>
  <c r="D12" i="200"/>
  <c r="C12" i="200"/>
  <c r="A12" i="200"/>
  <c r="F11" i="200"/>
  <c r="E11" i="200"/>
  <c r="D11" i="200"/>
  <c r="B11" i="200" s="1"/>
  <c r="C11" i="200"/>
  <c r="A11" i="200"/>
  <c r="F10" i="200"/>
  <c r="E10" i="200"/>
  <c r="D10" i="200"/>
  <c r="B10" i="200" s="1"/>
  <c r="C10" i="200"/>
  <c r="A10" i="200"/>
  <c r="F9" i="200"/>
  <c r="E9" i="200"/>
  <c r="D9" i="200"/>
  <c r="C9" i="200"/>
  <c r="A9" i="200"/>
  <c r="F8" i="200"/>
  <c r="E8" i="200"/>
  <c r="D8" i="200"/>
  <c r="C8" i="200"/>
  <c r="A8" i="200"/>
  <c r="F7" i="200"/>
  <c r="E7" i="200"/>
  <c r="D7" i="200"/>
  <c r="C7" i="200"/>
  <c r="B7" i="200" s="1"/>
  <c r="A7" i="200"/>
  <c r="F6" i="200"/>
  <c r="E6" i="200"/>
  <c r="D6" i="200"/>
  <c r="C6" i="200"/>
  <c r="B6" i="200"/>
  <c r="A6" i="200"/>
  <c r="F5" i="200"/>
  <c r="E5" i="200"/>
  <c r="D5" i="200"/>
  <c r="C5" i="200"/>
  <c r="A5" i="200"/>
  <c r="F4" i="200"/>
  <c r="E4" i="200"/>
  <c r="D4" i="200"/>
  <c r="C4" i="200"/>
  <c r="A4" i="200"/>
  <c r="F3" i="200"/>
  <c r="E3" i="200"/>
  <c r="D3" i="200"/>
  <c r="C3" i="200"/>
  <c r="B3" i="200"/>
  <c r="A3" i="200"/>
  <c r="F2" i="200"/>
  <c r="E2" i="200"/>
  <c r="D2" i="200"/>
  <c r="B2" i="200" s="1"/>
  <c r="C2" i="200"/>
  <c r="A2" i="200"/>
  <c r="E12" i="201" s="1"/>
  <c r="A1" i="200"/>
  <c r="F26" i="198"/>
  <c r="E26" i="198"/>
  <c r="D26" i="198"/>
  <c r="C26" i="198"/>
  <c r="A26" i="198"/>
  <c r="F25" i="198"/>
  <c r="E25" i="198"/>
  <c r="D25" i="198"/>
  <c r="C25" i="198"/>
  <c r="A25" i="198"/>
  <c r="F24" i="198"/>
  <c r="E24" i="198"/>
  <c r="D24" i="198"/>
  <c r="C24" i="198"/>
  <c r="A24" i="198"/>
  <c r="F23" i="198"/>
  <c r="E23" i="198"/>
  <c r="D23" i="198"/>
  <c r="C23" i="198"/>
  <c r="B23" i="198"/>
  <c r="A23" i="198"/>
  <c r="F22" i="198"/>
  <c r="E22" i="198"/>
  <c r="B22" i="198" s="1"/>
  <c r="D22" i="198"/>
  <c r="C22" i="198"/>
  <c r="A22" i="198"/>
  <c r="F21" i="198"/>
  <c r="E21" i="198"/>
  <c r="B21" i="198" s="1"/>
  <c r="D21" i="198"/>
  <c r="C21" i="198"/>
  <c r="A21" i="198"/>
  <c r="F20" i="198"/>
  <c r="E20" i="198"/>
  <c r="D20" i="198"/>
  <c r="C20" i="198"/>
  <c r="A20" i="198"/>
  <c r="F19" i="198"/>
  <c r="E19" i="198"/>
  <c r="D19" i="198"/>
  <c r="C19" i="198"/>
  <c r="B19" i="198" s="1"/>
  <c r="A19" i="198"/>
  <c r="F18" i="198"/>
  <c r="E18" i="198"/>
  <c r="D18" i="198"/>
  <c r="C18" i="198"/>
  <c r="A18" i="198"/>
  <c r="F17" i="198"/>
  <c r="E17" i="198"/>
  <c r="B17" i="198" s="1"/>
  <c r="D17" i="198"/>
  <c r="C17" i="198"/>
  <c r="A17" i="198"/>
  <c r="F16" i="198"/>
  <c r="E16" i="198"/>
  <c r="D16" i="198"/>
  <c r="C16" i="198"/>
  <c r="A16" i="198"/>
  <c r="F15" i="198"/>
  <c r="E15" i="198"/>
  <c r="D15" i="198"/>
  <c r="B15" i="198" s="1"/>
  <c r="C15" i="198"/>
  <c r="A15" i="198"/>
  <c r="F14" i="198"/>
  <c r="E14" i="198"/>
  <c r="D14" i="198"/>
  <c r="C14" i="198"/>
  <c r="A14" i="198"/>
  <c r="F13" i="198"/>
  <c r="E13" i="198"/>
  <c r="D13" i="198"/>
  <c r="C13" i="198"/>
  <c r="A13" i="198"/>
  <c r="F12" i="198"/>
  <c r="E12" i="198"/>
  <c r="D12" i="198"/>
  <c r="B12" i="198" s="1"/>
  <c r="C12" i="198"/>
  <c r="A12" i="198"/>
  <c r="F11" i="198"/>
  <c r="E11" i="198"/>
  <c r="D11" i="198"/>
  <c r="C11" i="198"/>
  <c r="B11" i="198"/>
  <c r="A11" i="198"/>
  <c r="F10" i="198"/>
  <c r="E10" i="198"/>
  <c r="D10" i="198"/>
  <c r="C10" i="198"/>
  <c r="A10" i="198"/>
  <c r="F9" i="198"/>
  <c r="E9" i="198"/>
  <c r="D9" i="198"/>
  <c r="C9" i="198"/>
  <c r="A9" i="198"/>
  <c r="F8" i="198"/>
  <c r="E8" i="198"/>
  <c r="D8" i="198"/>
  <c r="C8" i="198"/>
  <c r="A8" i="198"/>
  <c r="F7" i="198"/>
  <c r="E7" i="198"/>
  <c r="D7" i="198"/>
  <c r="C7" i="198"/>
  <c r="B7" i="198"/>
  <c r="A7" i="198"/>
  <c r="F6" i="198"/>
  <c r="E6" i="198"/>
  <c r="D6" i="198"/>
  <c r="C6" i="198"/>
  <c r="A6" i="198"/>
  <c r="F5" i="198"/>
  <c r="E5" i="198"/>
  <c r="D5" i="198"/>
  <c r="C5" i="198"/>
  <c r="A5" i="198"/>
  <c r="F4" i="198"/>
  <c r="E4" i="198"/>
  <c r="D4" i="198"/>
  <c r="C4" i="198"/>
  <c r="A4" i="198"/>
  <c r="F3" i="198"/>
  <c r="E3" i="198"/>
  <c r="D3" i="198"/>
  <c r="C3" i="198"/>
  <c r="A3" i="198"/>
  <c r="F2" i="198"/>
  <c r="E2" i="198"/>
  <c r="D2" i="198"/>
  <c r="C2" i="198"/>
  <c r="A2" i="198"/>
  <c r="G7" i="201" s="1"/>
  <c r="A1" i="198"/>
  <c r="F26" i="195"/>
  <c r="E26" i="195"/>
  <c r="D26" i="195"/>
  <c r="C26" i="195"/>
  <c r="A26" i="195"/>
  <c r="F25" i="195"/>
  <c r="E25" i="195"/>
  <c r="D25" i="195"/>
  <c r="C25" i="195"/>
  <c r="A25" i="195"/>
  <c r="F24" i="195"/>
  <c r="E24" i="195"/>
  <c r="D24" i="195"/>
  <c r="C24" i="195"/>
  <c r="A24" i="195"/>
  <c r="F23" i="195"/>
  <c r="E23" i="195"/>
  <c r="D23" i="195"/>
  <c r="C23" i="195"/>
  <c r="A23" i="195"/>
  <c r="F22" i="195"/>
  <c r="E22" i="195"/>
  <c r="D22" i="195"/>
  <c r="C22" i="195"/>
  <c r="A22" i="195"/>
  <c r="F21" i="195"/>
  <c r="E21" i="195"/>
  <c r="D21" i="195"/>
  <c r="C21" i="195"/>
  <c r="A21" i="195"/>
  <c r="F20" i="195"/>
  <c r="E20" i="195"/>
  <c r="D20" i="195"/>
  <c r="C20" i="195"/>
  <c r="A20" i="195"/>
  <c r="F19" i="195"/>
  <c r="E19" i="195"/>
  <c r="D19" i="195"/>
  <c r="C19" i="195"/>
  <c r="A19" i="195"/>
  <c r="F18" i="195"/>
  <c r="E18" i="195"/>
  <c r="D18" i="195"/>
  <c r="C18" i="195"/>
  <c r="A18" i="195"/>
  <c r="F17" i="195"/>
  <c r="E17" i="195"/>
  <c r="D17" i="195"/>
  <c r="C17" i="195"/>
  <c r="A17" i="195"/>
  <c r="F16" i="195"/>
  <c r="E16" i="195"/>
  <c r="D16" i="195"/>
  <c r="C16" i="195"/>
  <c r="A16" i="195"/>
  <c r="F15" i="195"/>
  <c r="E15" i="195"/>
  <c r="D15" i="195"/>
  <c r="C15" i="195"/>
  <c r="A15" i="195"/>
  <c r="F14" i="195"/>
  <c r="E14" i="195"/>
  <c r="D14" i="195"/>
  <c r="C14" i="195"/>
  <c r="A14" i="195"/>
  <c r="F13" i="195"/>
  <c r="E13" i="195"/>
  <c r="D13" i="195"/>
  <c r="C13" i="195"/>
  <c r="A13" i="195"/>
  <c r="F12" i="195"/>
  <c r="E12" i="195"/>
  <c r="D12" i="195"/>
  <c r="C12" i="195"/>
  <c r="A12" i="195"/>
  <c r="F11" i="195"/>
  <c r="E11" i="195"/>
  <c r="D11" i="195"/>
  <c r="C11" i="195"/>
  <c r="A11" i="195"/>
  <c r="F10" i="195"/>
  <c r="E10" i="195"/>
  <c r="D10" i="195"/>
  <c r="C10" i="195"/>
  <c r="A10" i="195"/>
  <c r="F9" i="195"/>
  <c r="E9" i="195"/>
  <c r="D9" i="195"/>
  <c r="B9" i="195" s="1"/>
  <c r="C9" i="195"/>
  <c r="A9" i="195"/>
  <c r="F8" i="195"/>
  <c r="E8" i="195"/>
  <c r="D8" i="195"/>
  <c r="B8" i="195" s="1"/>
  <c r="C8" i="195"/>
  <c r="A8" i="195"/>
  <c r="F7" i="195"/>
  <c r="E7" i="195"/>
  <c r="D7" i="195"/>
  <c r="C7" i="195"/>
  <c r="A7" i="195"/>
  <c r="F6" i="195"/>
  <c r="E6" i="195"/>
  <c r="D6" i="195"/>
  <c r="C6" i="195"/>
  <c r="A6" i="195"/>
  <c r="F5" i="195"/>
  <c r="E5" i="195"/>
  <c r="D5" i="195"/>
  <c r="C5" i="195"/>
  <c r="A5" i="195"/>
  <c r="F4" i="195"/>
  <c r="E4" i="195"/>
  <c r="D4" i="195"/>
  <c r="C4" i="195"/>
  <c r="A4" i="195"/>
  <c r="F3" i="195"/>
  <c r="E3" i="195"/>
  <c r="B3" i="195" s="1"/>
  <c r="D3" i="195"/>
  <c r="C3" i="195"/>
  <c r="A3" i="195"/>
  <c r="F2" i="195"/>
  <c r="E2" i="195"/>
  <c r="D2" i="195"/>
  <c r="C2" i="195"/>
  <c r="A2" i="195"/>
  <c r="E6" i="196" s="1"/>
  <c r="A1" i="195"/>
  <c r="F26" i="193"/>
  <c r="E26" i="193"/>
  <c r="D26" i="193"/>
  <c r="B26" i="193" s="1"/>
  <c r="C26" i="193"/>
  <c r="A26" i="193"/>
  <c r="F25" i="193"/>
  <c r="E25" i="193"/>
  <c r="D25" i="193"/>
  <c r="B25" i="193" s="1"/>
  <c r="C25" i="193"/>
  <c r="A25" i="193"/>
  <c r="F24" i="193"/>
  <c r="E24" i="193"/>
  <c r="D24" i="193"/>
  <c r="B24" i="193" s="1"/>
  <c r="C24" i="193"/>
  <c r="A24" i="193"/>
  <c r="F23" i="193"/>
  <c r="E23" i="193"/>
  <c r="D23" i="193"/>
  <c r="B23" i="193" s="1"/>
  <c r="C23" i="193"/>
  <c r="A23" i="193"/>
  <c r="F22" i="193"/>
  <c r="E22" i="193"/>
  <c r="D22" i="193"/>
  <c r="C22" i="193"/>
  <c r="A22" i="193"/>
  <c r="F21" i="193"/>
  <c r="E21" i="193"/>
  <c r="D21" i="193"/>
  <c r="B21" i="193" s="1"/>
  <c r="C21" i="193"/>
  <c r="A21" i="193"/>
  <c r="F20" i="193"/>
  <c r="E20" i="193"/>
  <c r="D20" i="193"/>
  <c r="C20" i="193"/>
  <c r="A20" i="193"/>
  <c r="F19" i="193"/>
  <c r="E19" i="193"/>
  <c r="D19" i="193"/>
  <c r="C19" i="193"/>
  <c r="B19" i="193"/>
  <c r="A19" i="193"/>
  <c r="F18" i="193"/>
  <c r="E18" i="193"/>
  <c r="D18" i="193"/>
  <c r="B18" i="193" s="1"/>
  <c r="C18" i="193"/>
  <c r="A18" i="193"/>
  <c r="F17" i="193"/>
  <c r="E17" i="193"/>
  <c r="D17" i="193"/>
  <c r="B17" i="193" s="1"/>
  <c r="C17" i="193"/>
  <c r="A17" i="193"/>
  <c r="F16" i="193"/>
  <c r="E16" i="193"/>
  <c r="D16" i="193"/>
  <c r="C16" i="193"/>
  <c r="A16" i="193"/>
  <c r="F15" i="193"/>
  <c r="E15" i="193"/>
  <c r="D15" i="193"/>
  <c r="C15" i="193"/>
  <c r="A15" i="193"/>
  <c r="F14" i="193"/>
  <c r="E14" i="193"/>
  <c r="D14" i="193"/>
  <c r="B14" i="193" s="1"/>
  <c r="C14" i="193"/>
  <c r="A14" i="193"/>
  <c r="F13" i="193"/>
  <c r="E13" i="193"/>
  <c r="D13" i="193"/>
  <c r="B13" i="193" s="1"/>
  <c r="C13" i="193"/>
  <c r="A13" i="193"/>
  <c r="F12" i="193"/>
  <c r="E12" i="193"/>
  <c r="D12" i="193"/>
  <c r="C12" i="193"/>
  <c r="A12" i="193"/>
  <c r="F11" i="193"/>
  <c r="E11" i="193"/>
  <c r="D11" i="193"/>
  <c r="C11" i="193"/>
  <c r="A11" i="193"/>
  <c r="F10" i="193"/>
  <c r="E10" i="193"/>
  <c r="D10" i="193"/>
  <c r="C10" i="193"/>
  <c r="A10" i="193"/>
  <c r="F9" i="193"/>
  <c r="E9" i="193"/>
  <c r="D9" i="193"/>
  <c r="B9" i="193" s="1"/>
  <c r="C9" i="193"/>
  <c r="A9" i="193"/>
  <c r="F8" i="193"/>
  <c r="E8" i="193"/>
  <c r="D8" i="193"/>
  <c r="C8" i="193"/>
  <c r="A8" i="193"/>
  <c r="F7" i="193"/>
  <c r="E7" i="193"/>
  <c r="D7" i="193"/>
  <c r="B7" i="193" s="1"/>
  <c r="C7" i="193"/>
  <c r="A7" i="193"/>
  <c r="F6" i="193"/>
  <c r="E6" i="193"/>
  <c r="D6" i="193"/>
  <c r="B6" i="193" s="1"/>
  <c r="C6" i="193"/>
  <c r="A6" i="193"/>
  <c r="F5" i="193"/>
  <c r="E5" i="193"/>
  <c r="D5" i="193"/>
  <c r="B5" i="193" s="1"/>
  <c r="C5" i="193"/>
  <c r="A5" i="193"/>
  <c r="F4" i="193"/>
  <c r="E4" i="193"/>
  <c r="D4" i="193"/>
  <c r="C4" i="193"/>
  <c r="A4" i="193"/>
  <c r="F3" i="193"/>
  <c r="E3" i="193"/>
  <c r="D3" i="193"/>
  <c r="B3" i="193" s="1"/>
  <c r="C3" i="193"/>
  <c r="A3" i="193"/>
  <c r="E10" i="196" s="1"/>
  <c r="F2" i="193"/>
  <c r="E2" i="193"/>
  <c r="D2" i="193"/>
  <c r="B2" i="193" s="1"/>
  <c r="C2" i="193"/>
  <c r="D7" i="196" s="1"/>
  <c r="A2" i="193"/>
  <c r="G7" i="196" s="1"/>
  <c r="A1" i="193"/>
  <c r="E9" i="191"/>
  <c r="D6" i="191"/>
  <c r="F26" i="190"/>
  <c r="E26" i="190"/>
  <c r="D26" i="190"/>
  <c r="C26" i="190"/>
  <c r="A26" i="190"/>
  <c r="F25" i="190"/>
  <c r="E25" i="190"/>
  <c r="D25" i="190"/>
  <c r="B25" i="190" s="1"/>
  <c r="C25" i="190"/>
  <c r="A25" i="190"/>
  <c r="F24" i="190"/>
  <c r="E24" i="190"/>
  <c r="D24" i="190"/>
  <c r="C24" i="190"/>
  <c r="B24" i="190"/>
  <c r="A24" i="190"/>
  <c r="F23" i="190"/>
  <c r="E23" i="190"/>
  <c r="D23" i="190"/>
  <c r="C23" i="190"/>
  <c r="B23" i="190" s="1"/>
  <c r="A23" i="190"/>
  <c r="F22" i="190"/>
  <c r="E22" i="190"/>
  <c r="D22" i="190"/>
  <c r="C22" i="190"/>
  <c r="B22" i="190"/>
  <c r="A22" i="190"/>
  <c r="F21" i="190"/>
  <c r="E21" i="190"/>
  <c r="D21" i="190"/>
  <c r="C21" i="190"/>
  <c r="A21" i="190"/>
  <c r="F20" i="190"/>
  <c r="E20" i="190"/>
  <c r="D20" i="190"/>
  <c r="B20" i="190" s="1"/>
  <c r="C20" i="190"/>
  <c r="A20" i="190"/>
  <c r="F19" i="190"/>
  <c r="E19" i="190"/>
  <c r="D19" i="190"/>
  <c r="C19" i="190"/>
  <c r="B19" i="190"/>
  <c r="A19" i="190"/>
  <c r="F18" i="190"/>
  <c r="E18" i="190"/>
  <c r="D18" i="190"/>
  <c r="B18" i="190" s="1"/>
  <c r="C18" i="190"/>
  <c r="A18" i="190"/>
  <c r="F17" i="190"/>
  <c r="E17" i="190"/>
  <c r="D17" i="190"/>
  <c r="C17" i="190"/>
  <c r="A17" i="190"/>
  <c r="F16" i="190"/>
  <c r="E16" i="190"/>
  <c r="D16" i="190"/>
  <c r="B16" i="190" s="1"/>
  <c r="C16" i="190"/>
  <c r="A16" i="190"/>
  <c r="F15" i="190"/>
  <c r="E15" i="190"/>
  <c r="D15" i="190"/>
  <c r="B15" i="190" s="1"/>
  <c r="C15" i="190"/>
  <c r="A15" i="190"/>
  <c r="F14" i="190"/>
  <c r="E14" i="190"/>
  <c r="D14" i="190"/>
  <c r="B14" i="190" s="1"/>
  <c r="C14" i="190"/>
  <c r="A14" i="190"/>
  <c r="F13" i="190"/>
  <c r="E13" i="190"/>
  <c r="D13" i="190"/>
  <c r="C13" i="190"/>
  <c r="A13" i="190"/>
  <c r="F12" i="190"/>
  <c r="E12" i="190"/>
  <c r="D12" i="190"/>
  <c r="C12" i="190"/>
  <c r="B12" i="190"/>
  <c r="A12" i="190"/>
  <c r="F11" i="190"/>
  <c r="E11" i="190"/>
  <c r="D11" i="190"/>
  <c r="B11" i="190" s="1"/>
  <c r="C11" i="190"/>
  <c r="A11" i="190"/>
  <c r="F10" i="190"/>
  <c r="E10" i="190"/>
  <c r="D10" i="190"/>
  <c r="C10" i="190"/>
  <c r="B10" i="190"/>
  <c r="A10" i="190"/>
  <c r="F9" i="190"/>
  <c r="E9" i="190"/>
  <c r="D9" i="190"/>
  <c r="C9" i="190"/>
  <c r="A9" i="190"/>
  <c r="F8" i="190"/>
  <c r="E8" i="190"/>
  <c r="B8" i="190" s="1"/>
  <c r="D8" i="190"/>
  <c r="C8" i="190"/>
  <c r="A8" i="190"/>
  <c r="F7" i="190"/>
  <c r="E7" i="190"/>
  <c r="D7" i="190"/>
  <c r="B7" i="190" s="1"/>
  <c r="C7" i="190"/>
  <c r="A7" i="190"/>
  <c r="F6" i="190"/>
  <c r="E6" i="190"/>
  <c r="D6" i="190"/>
  <c r="C6" i="190"/>
  <c r="A6" i="190"/>
  <c r="F5" i="190"/>
  <c r="E5" i="190"/>
  <c r="D5" i="190"/>
  <c r="C5" i="190"/>
  <c r="A5" i="190"/>
  <c r="F4" i="190"/>
  <c r="E4" i="190"/>
  <c r="D4" i="190"/>
  <c r="C4" i="190"/>
  <c r="B4" i="190" s="1"/>
  <c r="A4" i="190"/>
  <c r="F3" i="190"/>
  <c r="E3" i="190"/>
  <c r="D3" i="190"/>
  <c r="C3" i="190"/>
  <c r="B3" i="190"/>
  <c r="A3" i="190"/>
  <c r="F2" i="190"/>
  <c r="E2" i="190"/>
  <c r="D2" i="190"/>
  <c r="C2" i="190"/>
  <c r="B2" i="190" s="1"/>
  <c r="A2" i="190"/>
  <c r="A1" i="190"/>
  <c r="F26" i="188"/>
  <c r="E26" i="188"/>
  <c r="D26" i="188"/>
  <c r="C26" i="188"/>
  <c r="A26" i="188"/>
  <c r="F25" i="188"/>
  <c r="E25" i="188"/>
  <c r="D25" i="188"/>
  <c r="C25" i="188"/>
  <c r="A25" i="188"/>
  <c r="F24" i="188"/>
  <c r="E24" i="188"/>
  <c r="D24" i="188"/>
  <c r="B24" i="188" s="1"/>
  <c r="C24" i="188"/>
  <c r="A24" i="188"/>
  <c r="F23" i="188"/>
  <c r="E23" i="188"/>
  <c r="D23" i="188"/>
  <c r="B23" i="188" s="1"/>
  <c r="C23" i="188"/>
  <c r="A23" i="188"/>
  <c r="F22" i="188"/>
  <c r="E22" i="188"/>
  <c r="D22" i="188"/>
  <c r="C22" i="188"/>
  <c r="A22" i="188"/>
  <c r="F21" i="188"/>
  <c r="E21" i="188"/>
  <c r="D21" i="188"/>
  <c r="C21" i="188"/>
  <c r="A21" i="188"/>
  <c r="F20" i="188"/>
  <c r="E20" i="188"/>
  <c r="D20" i="188"/>
  <c r="C20" i="188"/>
  <c r="A20" i="188"/>
  <c r="F19" i="188"/>
  <c r="E19" i="188"/>
  <c r="D19" i="188"/>
  <c r="B19" i="188" s="1"/>
  <c r="C19" i="188"/>
  <c r="A19" i="188"/>
  <c r="F18" i="188"/>
  <c r="E18" i="188"/>
  <c r="D18" i="188"/>
  <c r="C18" i="188"/>
  <c r="A18" i="188"/>
  <c r="F17" i="188"/>
  <c r="E17" i="188"/>
  <c r="D17" i="188"/>
  <c r="C17" i="188"/>
  <c r="A17" i="188"/>
  <c r="F16" i="188"/>
  <c r="E16" i="188"/>
  <c r="D16" i="188"/>
  <c r="C16" i="188"/>
  <c r="A16" i="188"/>
  <c r="F15" i="188"/>
  <c r="E15" i="188"/>
  <c r="B15" i="188" s="1"/>
  <c r="D15" i="188"/>
  <c r="C15" i="188"/>
  <c r="A15" i="188"/>
  <c r="F14" i="188"/>
  <c r="E14" i="188"/>
  <c r="B14" i="188" s="1"/>
  <c r="D14" i="188"/>
  <c r="C14" i="188"/>
  <c r="A14" i="188"/>
  <c r="F13" i="188"/>
  <c r="E13" i="188"/>
  <c r="D13" i="188"/>
  <c r="B13" i="188" s="1"/>
  <c r="C13" i="188"/>
  <c r="A13" i="188"/>
  <c r="F12" i="188"/>
  <c r="E12" i="188"/>
  <c r="D12" i="188"/>
  <c r="B12" i="188" s="1"/>
  <c r="C12" i="188"/>
  <c r="A12" i="188"/>
  <c r="F11" i="188"/>
  <c r="E11" i="188"/>
  <c r="D11" i="188"/>
  <c r="B11" i="188" s="1"/>
  <c r="C11" i="188"/>
  <c r="A11" i="188"/>
  <c r="F10" i="188"/>
  <c r="E10" i="188"/>
  <c r="D10" i="188"/>
  <c r="C10" i="188"/>
  <c r="A10" i="188"/>
  <c r="F9" i="188"/>
  <c r="E9" i="188"/>
  <c r="D9" i="188"/>
  <c r="C9" i="188"/>
  <c r="A9" i="188"/>
  <c r="F8" i="188"/>
  <c r="E8" i="188"/>
  <c r="D8" i="188"/>
  <c r="B8" i="188" s="1"/>
  <c r="C8" i="188"/>
  <c r="A8" i="188"/>
  <c r="F7" i="188"/>
  <c r="E7" i="188"/>
  <c r="D7" i="188"/>
  <c r="B7" i="188" s="1"/>
  <c r="C7" i="188"/>
  <c r="A7" i="188"/>
  <c r="F6" i="188"/>
  <c r="E6" i="188"/>
  <c r="D6" i="188"/>
  <c r="C6" i="188"/>
  <c r="A6" i="188"/>
  <c r="F5" i="188"/>
  <c r="E5" i="188"/>
  <c r="D5" i="188"/>
  <c r="C5" i="188"/>
  <c r="A5" i="188"/>
  <c r="F4" i="188"/>
  <c r="E4" i="188"/>
  <c r="D4" i="188"/>
  <c r="C4" i="188"/>
  <c r="A4" i="188"/>
  <c r="F3" i="188"/>
  <c r="E3" i="188"/>
  <c r="D3" i="188"/>
  <c r="B3" i="188" s="1"/>
  <c r="C3" i="188"/>
  <c r="A3" i="188"/>
  <c r="F2" i="188"/>
  <c r="E2" i="188"/>
  <c r="D2" i="188"/>
  <c r="C2" i="188"/>
  <c r="A2" i="188"/>
  <c r="G7" i="191" s="1"/>
  <c r="A1" i="188"/>
  <c r="F26" i="185"/>
  <c r="E26" i="185"/>
  <c r="D26" i="185"/>
  <c r="C26" i="185"/>
  <c r="A26" i="185"/>
  <c r="F25" i="185"/>
  <c r="E25" i="185"/>
  <c r="D25" i="185"/>
  <c r="B25" i="185" s="1"/>
  <c r="C25" i="185"/>
  <c r="A25" i="185"/>
  <c r="F24" i="185"/>
  <c r="E24" i="185"/>
  <c r="B24" i="185" s="1"/>
  <c r="D24" i="185"/>
  <c r="C24" i="185"/>
  <c r="A24" i="185"/>
  <c r="F23" i="185"/>
  <c r="E23" i="185"/>
  <c r="D23" i="185"/>
  <c r="C23" i="185"/>
  <c r="A23" i="185"/>
  <c r="F22" i="185"/>
  <c r="E22" i="185"/>
  <c r="D22" i="185"/>
  <c r="C22" i="185"/>
  <c r="A22" i="185"/>
  <c r="F21" i="185"/>
  <c r="E21" i="185"/>
  <c r="D21" i="185"/>
  <c r="B21" i="185" s="1"/>
  <c r="C21" i="185"/>
  <c r="A21" i="185"/>
  <c r="F20" i="185"/>
  <c r="E20" i="185"/>
  <c r="D20" i="185"/>
  <c r="B20" i="185" s="1"/>
  <c r="C20" i="185"/>
  <c r="A20" i="185"/>
  <c r="F19" i="185"/>
  <c r="E19" i="185"/>
  <c r="D19" i="185"/>
  <c r="B19" i="185" s="1"/>
  <c r="C19" i="185"/>
  <c r="A19" i="185"/>
  <c r="F18" i="185"/>
  <c r="E18" i="185"/>
  <c r="D18" i="185"/>
  <c r="B18" i="185" s="1"/>
  <c r="C18" i="185"/>
  <c r="A18" i="185"/>
  <c r="F17" i="185"/>
  <c r="E17" i="185"/>
  <c r="D17" i="185"/>
  <c r="C17" i="185"/>
  <c r="B17" i="185"/>
  <c r="A17" i="185"/>
  <c r="F16" i="185"/>
  <c r="E16" i="185"/>
  <c r="D16" i="185"/>
  <c r="C16" i="185"/>
  <c r="A16" i="185"/>
  <c r="F15" i="185"/>
  <c r="E15" i="185"/>
  <c r="D15" i="185"/>
  <c r="B15" i="185" s="1"/>
  <c r="C15" i="185"/>
  <c r="A15" i="185"/>
  <c r="F14" i="185"/>
  <c r="E14" i="185"/>
  <c r="D14" i="185"/>
  <c r="C14" i="185"/>
  <c r="A14" i="185"/>
  <c r="F13" i="185"/>
  <c r="E13" i="185"/>
  <c r="D13" i="185"/>
  <c r="C13" i="185"/>
  <c r="B13" i="185"/>
  <c r="A13" i="185"/>
  <c r="F12" i="185"/>
  <c r="E12" i="185"/>
  <c r="B12" i="185" s="1"/>
  <c r="D12" i="185"/>
  <c r="C12" i="185"/>
  <c r="A12" i="185"/>
  <c r="F11" i="185"/>
  <c r="E11" i="185"/>
  <c r="D11" i="185"/>
  <c r="C11" i="185"/>
  <c r="A11" i="185"/>
  <c r="F10" i="185"/>
  <c r="E10" i="185"/>
  <c r="D10" i="185"/>
  <c r="C10" i="185"/>
  <c r="A10" i="185"/>
  <c r="F9" i="185"/>
  <c r="E9" i="185"/>
  <c r="B9" i="185" s="1"/>
  <c r="D9" i="185"/>
  <c r="C9" i="185"/>
  <c r="A9" i="185"/>
  <c r="F8" i="185"/>
  <c r="E8" i="185"/>
  <c r="D8" i="185"/>
  <c r="C8" i="185"/>
  <c r="A8" i="185"/>
  <c r="F7" i="185"/>
  <c r="E7" i="185"/>
  <c r="D7" i="185"/>
  <c r="C7" i="185"/>
  <c r="A7" i="185"/>
  <c r="F6" i="185"/>
  <c r="E6" i="185"/>
  <c r="D6" i="185"/>
  <c r="C6" i="185"/>
  <c r="A6" i="185"/>
  <c r="F5" i="185"/>
  <c r="E5" i="185"/>
  <c r="D5" i="185"/>
  <c r="B5" i="185" s="1"/>
  <c r="C5" i="185"/>
  <c r="A5" i="185"/>
  <c r="F4" i="185"/>
  <c r="E4" i="185"/>
  <c r="D4" i="185"/>
  <c r="B4" i="185" s="1"/>
  <c r="C4" i="185"/>
  <c r="A4" i="185"/>
  <c r="F3" i="185"/>
  <c r="E3" i="185"/>
  <c r="D3" i="185"/>
  <c r="B3" i="185" s="1"/>
  <c r="C3" i="185"/>
  <c r="A3" i="185"/>
  <c r="F2" i="185"/>
  <c r="E2" i="185"/>
  <c r="D2" i="185"/>
  <c r="B2" i="185" s="1"/>
  <c r="C2" i="185"/>
  <c r="A2" i="185"/>
  <c r="A1" i="185"/>
  <c r="F26" i="183"/>
  <c r="E26" i="183"/>
  <c r="D26" i="183"/>
  <c r="B26" i="183" s="1"/>
  <c r="C26" i="183"/>
  <c r="A26" i="183"/>
  <c r="F25" i="183"/>
  <c r="E25" i="183"/>
  <c r="D25" i="183"/>
  <c r="B25" i="183" s="1"/>
  <c r="C25" i="183"/>
  <c r="A25" i="183"/>
  <c r="F24" i="183"/>
  <c r="E24" i="183"/>
  <c r="D24" i="183"/>
  <c r="C24" i="183"/>
  <c r="A24" i="183"/>
  <c r="F23" i="183"/>
  <c r="E23" i="183"/>
  <c r="D23" i="183"/>
  <c r="C23" i="183"/>
  <c r="B23" i="183" s="1"/>
  <c r="A23" i="183"/>
  <c r="F22" i="183"/>
  <c r="E22" i="183"/>
  <c r="D22" i="183"/>
  <c r="C22" i="183"/>
  <c r="B22" i="183"/>
  <c r="A22" i="183"/>
  <c r="F21" i="183"/>
  <c r="E21" i="183"/>
  <c r="D21" i="183"/>
  <c r="C21" i="183"/>
  <c r="B21" i="183" s="1"/>
  <c r="A21" i="183"/>
  <c r="F20" i="183"/>
  <c r="E20" i="183"/>
  <c r="D20" i="183"/>
  <c r="C20" i="183"/>
  <c r="A20" i="183"/>
  <c r="F19" i="183"/>
  <c r="E19" i="183"/>
  <c r="D19" i="183"/>
  <c r="C19" i="183"/>
  <c r="B19" i="183"/>
  <c r="A19" i="183"/>
  <c r="F18" i="183"/>
  <c r="E18" i="183"/>
  <c r="D18" i="183"/>
  <c r="B18" i="183" s="1"/>
  <c r="C18" i="183"/>
  <c r="A18" i="183"/>
  <c r="F17" i="183"/>
  <c r="E17" i="183"/>
  <c r="D17" i="183"/>
  <c r="C17" i="183"/>
  <c r="A17" i="183"/>
  <c r="F16" i="183"/>
  <c r="E16" i="183"/>
  <c r="D16" i="183"/>
  <c r="C16" i="183"/>
  <c r="A16" i="183"/>
  <c r="F15" i="183"/>
  <c r="E15" i="183"/>
  <c r="D15" i="183"/>
  <c r="B15" i="183" s="1"/>
  <c r="C15" i="183"/>
  <c r="A15" i="183"/>
  <c r="F14" i="183"/>
  <c r="E14" i="183"/>
  <c r="D14" i="183"/>
  <c r="C14" i="183"/>
  <c r="B14" i="183"/>
  <c r="A14" i="183"/>
  <c r="F13" i="183"/>
  <c r="E13" i="183"/>
  <c r="D13" i="183"/>
  <c r="C13" i="183"/>
  <c r="A13" i="183"/>
  <c r="F12" i="183"/>
  <c r="E12" i="183"/>
  <c r="D12" i="183"/>
  <c r="C12" i="183"/>
  <c r="A12" i="183"/>
  <c r="F11" i="183"/>
  <c r="E11" i="183"/>
  <c r="D11" i="183"/>
  <c r="B11" i="183" s="1"/>
  <c r="C11" i="183"/>
  <c r="A11" i="183"/>
  <c r="F10" i="183"/>
  <c r="E10" i="183"/>
  <c r="D10" i="183"/>
  <c r="B10" i="183" s="1"/>
  <c r="C10" i="183"/>
  <c r="A10" i="183"/>
  <c r="F9" i="183"/>
  <c r="E9" i="183"/>
  <c r="D9" i="183"/>
  <c r="B9" i="183" s="1"/>
  <c r="C9" i="183"/>
  <c r="A9" i="183"/>
  <c r="F8" i="183"/>
  <c r="E8" i="183"/>
  <c r="D8" i="183"/>
  <c r="B8" i="183" s="1"/>
  <c r="C8" i="183"/>
  <c r="A8" i="183"/>
  <c r="F7" i="183"/>
  <c r="E7" i="183"/>
  <c r="D7" i="183"/>
  <c r="C7" i="183"/>
  <c r="B7" i="183"/>
  <c r="A7" i="183"/>
  <c r="F6" i="183"/>
  <c r="E6" i="183"/>
  <c r="D6" i="183"/>
  <c r="B6" i="183" s="1"/>
  <c r="C6" i="183"/>
  <c r="A6" i="183"/>
  <c r="F5" i="183"/>
  <c r="E5" i="183"/>
  <c r="D5" i="183"/>
  <c r="C5" i="183"/>
  <c r="A5" i="183"/>
  <c r="F4" i="183"/>
  <c r="E4" i="183"/>
  <c r="D4" i="183"/>
  <c r="C4" i="183"/>
  <c r="A4" i="183"/>
  <c r="F3" i="183"/>
  <c r="E3" i="183"/>
  <c r="B3" i="183" s="1"/>
  <c r="C10" i="186" s="1"/>
  <c r="D3" i="183"/>
  <c r="C3" i="183"/>
  <c r="A3" i="183"/>
  <c r="F2" i="183"/>
  <c r="E2" i="183"/>
  <c r="D2" i="183"/>
  <c r="B2" i="183" s="1"/>
  <c r="C2" i="183"/>
  <c r="A2" i="183"/>
  <c r="A1" i="183"/>
  <c r="F26" i="180"/>
  <c r="E26" i="180"/>
  <c r="D26" i="180"/>
  <c r="C26" i="180"/>
  <c r="A26" i="180"/>
  <c r="F25" i="180"/>
  <c r="E25" i="180"/>
  <c r="D25" i="180"/>
  <c r="C25" i="180"/>
  <c r="A25" i="180"/>
  <c r="F24" i="180"/>
  <c r="E24" i="180"/>
  <c r="D24" i="180"/>
  <c r="B24" i="180" s="1"/>
  <c r="C24" i="180"/>
  <c r="A24" i="180"/>
  <c r="F23" i="180"/>
  <c r="E23" i="180"/>
  <c r="D23" i="180"/>
  <c r="C23" i="180"/>
  <c r="A23" i="180"/>
  <c r="F22" i="180"/>
  <c r="E22" i="180"/>
  <c r="D22" i="180"/>
  <c r="C22" i="180"/>
  <c r="A22" i="180"/>
  <c r="F21" i="180"/>
  <c r="E21" i="180"/>
  <c r="D21" i="180"/>
  <c r="B21" i="180" s="1"/>
  <c r="C21" i="180"/>
  <c r="A21" i="180"/>
  <c r="F20" i="180"/>
  <c r="E20" i="180"/>
  <c r="B20" i="180" s="1"/>
  <c r="D20" i="180"/>
  <c r="C20" i="180"/>
  <c r="A20" i="180"/>
  <c r="F19" i="180"/>
  <c r="E19" i="180"/>
  <c r="D19" i="180"/>
  <c r="C19" i="180"/>
  <c r="A19" i="180"/>
  <c r="F18" i="180"/>
  <c r="E18" i="180"/>
  <c r="D18" i="180"/>
  <c r="B18" i="180" s="1"/>
  <c r="C18" i="180"/>
  <c r="A18" i="180"/>
  <c r="F17" i="180"/>
  <c r="E17" i="180"/>
  <c r="D17" i="180"/>
  <c r="B17" i="180" s="1"/>
  <c r="C17" i="180"/>
  <c r="A17" i="180"/>
  <c r="F16" i="180"/>
  <c r="E16" i="180"/>
  <c r="D16" i="180"/>
  <c r="B16" i="180" s="1"/>
  <c r="C16" i="180"/>
  <c r="A16" i="180"/>
  <c r="F15" i="180"/>
  <c r="E15" i="180"/>
  <c r="D15" i="180"/>
  <c r="C15" i="180"/>
  <c r="A15" i="180"/>
  <c r="F14" i="180"/>
  <c r="E14" i="180"/>
  <c r="D14" i="180"/>
  <c r="C14" i="180"/>
  <c r="A14" i="180"/>
  <c r="F13" i="180"/>
  <c r="E13" i="180"/>
  <c r="D13" i="180"/>
  <c r="B13" i="180" s="1"/>
  <c r="C13" i="180"/>
  <c r="A13" i="180"/>
  <c r="F12" i="180"/>
  <c r="E12" i="180"/>
  <c r="B12" i="180" s="1"/>
  <c r="D12" i="180"/>
  <c r="C12" i="180"/>
  <c r="A12" i="180"/>
  <c r="F11" i="180"/>
  <c r="E11" i="180"/>
  <c r="D11" i="180"/>
  <c r="C11" i="180"/>
  <c r="A11" i="180"/>
  <c r="F10" i="180"/>
  <c r="E10" i="180"/>
  <c r="D10" i="180"/>
  <c r="C10" i="180"/>
  <c r="A10" i="180"/>
  <c r="F9" i="180"/>
  <c r="E9" i="180"/>
  <c r="D9" i="180"/>
  <c r="C9" i="180"/>
  <c r="A9" i="180"/>
  <c r="F8" i="180"/>
  <c r="E8" i="180"/>
  <c r="D8" i="180"/>
  <c r="B8" i="180" s="1"/>
  <c r="C8" i="180"/>
  <c r="A8" i="180"/>
  <c r="F7" i="180"/>
  <c r="E7" i="180"/>
  <c r="D7" i="180"/>
  <c r="B7" i="180" s="1"/>
  <c r="C7" i="180"/>
  <c r="A7" i="180"/>
  <c r="F6" i="180"/>
  <c r="E6" i="180"/>
  <c r="D6" i="180"/>
  <c r="C6" i="180"/>
  <c r="A6" i="180"/>
  <c r="F5" i="180"/>
  <c r="E5" i="180"/>
  <c r="D5" i="180"/>
  <c r="B5" i="180" s="1"/>
  <c r="C5" i="180"/>
  <c r="A5" i="180"/>
  <c r="F4" i="180"/>
  <c r="E4" i="180"/>
  <c r="B4" i="180" s="1"/>
  <c r="D4" i="180"/>
  <c r="C4" i="180"/>
  <c r="A4" i="180"/>
  <c r="F3" i="180"/>
  <c r="E3" i="180"/>
  <c r="D3" i="180"/>
  <c r="C3" i="180"/>
  <c r="A3" i="180"/>
  <c r="F2" i="180"/>
  <c r="E2" i="180"/>
  <c r="D2" i="180"/>
  <c r="B2" i="180" s="1"/>
  <c r="C2" i="180"/>
  <c r="A2" i="180"/>
  <c r="G9" i="181" s="1"/>
  <c r="A1" i="180"/>
  <c r="F26" i="178"/>
  <c r="E26" i="178"/>
  <c r="D26" i="178"/>
  <c r="B26" i="178" s="1"/>
  <c r="C26" i="178"/>
  <c r="A26" i="178"/>
  <c r="F25" i="178"/>
  <c r="E25" i="178"/>
  <c r="D25" i="178"/>
  <c r="C25" i="178"/>
  <c r="B25" i="178"/>
  <c r="A25" i="178"/>
  <c r="F24" i="178"/>
  <c r="E24" i="178"/>
  <c r="D24" i="178"/>
  <c r="B24" i="178" s="1"/>
  <c r="C24" i="178"/>
  <c r="A24" i="178"/>
  <c r="F23" i="178"/>
  <c r="E23" i="178"/>
  <c r="D23" i="178"/>
  <c r="B23" i="178" s="1"/>
  <c r="C23" i="178"/>
  <c r="A23" i="178"/>
  <c r="F22" i="178"/>
  <c r="E22" i="178"/>
  <c r="D22" i="178"/>
  <c r="B22" i="178" s="1"/>
  <c r="C22" i="178"/>
  <c r="A22" i="178"/>
  <c r="F21" i="178"/>
  <c r="E21" i="178"/>
  <c r="D21" i="178"/>
  <c r="B21" i="178" s="1"/>
  <c r="C21" i="178"/>
  <c r="A21" i="178"/>
  <c r="F20" i="178"/>
  <c r="E20" i="178"/>
  <c r="D20" i="178"/>
  <c r="B20" i="178" s="1"/>
  <c r="C20" i="178"/>
  <c r="A20" i="178"/>
  <c r="F19" i="178"/>
  <c r="E19" i="178"/>
  <c r="D19" i="178"/>
  <c r="C19" i="178"/>
  <c r="A19" i="178"/>
  <c r="F18" i="178"/>
  <c r="E18" i="178"/>
  <c r="D18" i="178"/>
  <c r="B18" i="178" s="1"/>
  <c r="C18" i="178"/>
  <c r="A18" i="178"/>
  <c r="F17" i="178"/>
  <c r="E17" i="178"/>
  <c r="D17" i="178"/>
  <c r="B17" i="178" s="1"/>
  <c r="C17" i="178"/>
  <c r="A17" i="178"/>
  <c r="F16" i="178"/>
  <c r="E16" i="178"/>
  <c r="D16" i="178"/>
  <c r="C16" i="178"/>
  <c r="A16" i="178"/>
  <c r="F15" i="178"/>
  <c r="E15" i="178"/>
  <c r="D15" i="178"/>
  <c r="C15" i="178"/>
  <c r="A15" i="178"/>
  <c r="F14" i="178"/>
  <c r="E14" i="178"/>
  <c r="D14" i="178"/>
  <c r="B14" i="178" s="1"/>
  <c r="C14" i="178"/>
  <c r="A14" i="178"/>
  <c r="F13" i="178"/>
  <c r="E13" i="178"/>
  <c r="D13" i="178"/>
  <c r="C13" i="178"/>
  <c r="B13" i="178"/>
  <c r="A13" i="178"/>
  <c r="F12" i="178"/>
  <c r="E12" i="178"/>
  <c r="D12" i="178"/>
  <c r="B12" i="178" s="1"/>
  <c r="C12" i="178"/>
  <c r="A12" i="178"/>
  <c r="F11" i="178"/>
  <c r="E11" i="178"/>
  <c r="D11" i="178"/>
  <c r="C11" i="178"/>
  <c r="A11" i="178"/>
  <c r="F10" i="178"/>
  <c r="E10" i="178"/>
  <c r="B10" i="178" s="1"/>
  <c r="D10" i="178"/>
  <c r="C10" i="178"/>
  <c r="A10" i="178"/>
  <c r="F9" i="178"/>
  <c r="E9" i="178"/>
  <c r="B9" i="178" s="1"/>
  <c r="D9" i="178"/>
  <c r="C9" i="178"/>
  <c r="A9" i="178"/>
  <c r="F8" i="178"/>
  <c r="E8" i="178"/>
  <c r="B8" i="178" s="1"/>
  <c r="D8" i="178"/>
  <c r="C8" i="178"/>
  <c r="A8" i="178"/>
  <c r="F7" i="178"/>
  <c r="E7" i="178"/>
  <c r="D7" i="178"/>
  <c r="C7" i="178"/>
  <c r="A7" i="178"/>
  <c r="F6" i="178"/>
  <c r="E6" i="178"/>
  <c r="D6" i="178"/>
  <c r="C6" i="178"/>
  <c r="B6" i="178"/>
  <c r="A6" i="178"/>
  <c r="F5" i="178"/>
  <c r="E5" i="178"/>
  <c r="D5" i="178"/>
  <c r="B5" i="178" s="1"/>
  <c r="C5" i="178"/>
  <c r="A5" i="178"/>
  <c r="F4" i="178"/>
  <c r="E4" i="178"/>
  <c r="D4" i="178"/>
  <c r="C4" i="178"/>
  <c r="B4" i="178"/>
  <c r="A4" i="178"/>
  <c r="F3" i="178"/>
  <c r="E3" i="178"/>
  <c r="D3" i="178"/>
  <c r="C3" i="178"/>
  <c r="A3" i="178"/>
  <c r="F2" i="178"/>
  <c r="E2" i="178"/>
  <c r="D2" i="178"/>
  <c r="B2" i="178" s="1"/>
  <c r="C10" i="181" s="1"/>
  <c r="C2" i="178"/>
  <c r="A2" i="178"/>
  <c r="D7" i="181" s="1"/>
  <c r="A1" i="178"/>
  <c r="E9" i="176"/>
  <c r="F26" i="175"/>
  <c r="E26" i="175"/>
  <c r="D26" i="175"/>
  <c r="C26" i="175"/>
  <c r="A26" i="175"/>
  <c r="F25" i="175"/>
  <c r="E25" i="175"/>
  <c r="D25" i="175"/>
  <c r="C25" i="175"/>
  <c r="A25" i="175"/>
  <c r="F24" i="175"/>
  <c r="E24" i="175"/>
  <c r="D24" i="175"/>
  <c r="C24" i="175"/>
  <c r="A24" i="175"/>
  <c r="F23" i="175"/>
  <c r="E23" i="175"/>
  <c r="D23" i="175"/>
  <c r="B23" i="175" s="1"/>
  <c r="C23" i="175"/>
  <c r="A23" i="175"/>
  <c r="F22" i="175"/>
  <c r="E22" i="175"/>
  <c r="D22" i="175"/>
  <c r="C22" i="175"/>
  <c r="A22" i="175"/>
  <c r="F21" i="175"/>
  <c r="E21" i="175"/>
  <c r="D21" i="175"/>
  <c r="C21" i="175"/>
  <c r="A21" i="175"/>
  <c r="F20" i="175"/>
  <c r="E20" i="175"/>
  <c r="D20" i="175"/>
  <c r="C20" i="175"/>
  <c r="A20" i="175"/>
  <c r="F19" i="175"/>
  <c r="E19" i="175"/>
  <c r="D19" i="175"/>
  <c r="B19" i="175" s="1"/>
  <c r="C19" i="175"/>
  <c r="A19" i="175"/>
  <c r="F18" i="175"/>
  <c r="E18" i="175"/>
  <c r="D18" i="175"/>
  <c r="C18" i="175"/>
  <c r="A18" i="175"/>
  <c r="F17" i="175"/>
  <c r="E17" i="175"/>
  <c r="D17" i="175"/>
  <c r="C17" i="175"/>
  <c r="A17" i="175"/>
  <c r="F16" i="175"/>
  <c r="E16" i="175"/>
  <c r="D16" i="175"/>
  <c r="C16" i="175"/>
  <c r="A16" i="175"/>
  <c r="F15" i="175"/>
  <c r="E15" i="175"/>
  <c r="D15" i="175"/>
  <c r="C15" i="175"/>
  <c r="B15" i="175"/>
  <c r="A15" i="175"/>
  <c r="F14" i="175"/>
  <c r="E14" i="175"/>
  <c r="D14" i="175"/>
  <c r="C14" i="175"/>
  <c r="A14" i="175"/>
  <c r="F13" i="175"/>
  <c r="E13" i="175"/>
  <c r="D13" i="175"/>
  <c r="B13" i="175" s="1"/>
  <c r="C13" i="175"/>
  <c r="A13" i="175"/>
  <c r="F12" i="175"/>
  <c r="E12" i="175"/>
  <c r="D12" i="175"/>
  <c r="B12" i="175" s="1"/>
  <c r="C12" i="175"/>
  <c r="A12" i="175"/>
  <c r="F11" i="175"/>
  <c r="E11" i="175"/>
  <c r="D11" i="175"/>
  <c r="B11" i="175" s="1"/>
  <c r="C11" i="175"/>
  <c r="A11" i="175"/>
  <c r="F10" i="175"/>
  <c r="E10" i="175"/>
  <c r="D10" i="175"/>
  <c r="C10" i="175"/>
  <c r="A10" i="175"/>
  <c r="F9" i="175"/>
  <c r="E9" i="175"/>
  <c r="D9" i="175"/>
  <c r="C9" i="175"/>
  <c r="A9" i="175"/>
  <c r="F8" i="175"/>
  <c r="E8" i="175"/>
  <c r="D8" i="175"/>
  <c r="C8" i="175"/>
  <c r="A8" i="175"/>
  <c r="F7" i="175"/>
  <c r="E7" i="175"/>
  <c r="D7" i="175"/>
  <c r="B7" i="175" s="1"/>
  <c r="C7" i="175"/>
  <c r="A7" i="175"/>
  <c r="F6" i="175"/>
  <c r="E6" i="175"/>
  <c r="D6" i="175"/>
  <c r="C6" i="175"/>
  <c r="A6" i="175"/>
  <c r="F5" i="175"/>
  <c r="E5" i="175"/>
  <c r="D5" i="175"/>
  <c r="C5" i="175"/>
  <c r="A5" i="175"/>
  <c r="F4" i="175"/>
  <c r="E4" i="175"/>
  <c r="D4" i="175"/>
  <c r="C4" i="175"/>
  <c r="A4" i="175"/>
  <c r="F3" i="175"/>
  <c r="E3" i="175"/>
  <c r="D3" i="175"/>
  <c r="B3" i="175" s="1"/>
  <c r="C3" i="175"/>
  <c r="A3" i="175"/>
  <c r="F2" i="175"/>
  <c r="E2" i="175"/>
  <c r="D2" i="175"/>
  <c r="B2" i="175" s="1"/>
  <c r="C9" i="176" s="1"/>
  <c r="C2" i="175"/>
  <c r="A2" i="175"/>
  <c r="A1" i="175"/>
  <c r="F26" i="173"/>
  <c r="E26" i="173"/>
  <c r="D26" i="173"/>
  <c r="C26" i="173"/>
  <c r="A26" i="173"/>
  <c r="F25" i="173"/>
  <c r="E25" i="173"/>
  <c r="D25" i="173"/>
  <c r="B25" i="173" s="1"/>
  <c r="C25" i="173"/>
  <c r="A25" i="173"/>
  <c r="F24" i="173"/>
  <c r="E24" i="173"/>
  <c r="D24" i="173"/>
  <c r="B24" i="173" s="1"/>
  <c r="C24" i="173"/>
  <c r="A24" i="173"/>
  <c r="F23" i="173"/>
  <c r="E23" i="173"/>
  <c r="D23" i="173"/>
  <c r="B23" i="173" s="1"/>
  <c r="C23" i="173"/>
  <c r="A23" i="173"/>
  <c r="F22" i="173"/>
  <c r="E22" i="173"/>
  <c r="D22" i="173"/>
  <c r="B22" i="173" s="1"/>
  <c r="C22" i="173"/>
  <c r="A22" i="173"/>
  <c r="F21" i="173"/>
  <c r="E21" i="173"/>
  <c r="D21" i="173"/>
  <c r="C21" i="173"/>
  <c r="B21" i="173"/>
  <c r="A21" i="173"/>
  <c r="F20" i="173"/>
  <c r="E20" i="173"/>
  <c r="D20" i="173"/>
  <c r="C20" i="173"/>
  <c r="B20" i="173" s="1"/>
  <c r="A20" i="173"/>
  <c r="F19" i="173"/>
  <c r="E19" i="173"/>
  <c r="D19" i="173"/>
  <c r="C19" i="173"/>
  <c r="B19" i="173"/>
  <c r="A19" i="173"/>
  <c r="F18" i="173"/>
  <c r="E18" i="173"/>
  <c r="D18" i="173"/>
  <c r="C18" i="173"/>
  <c r="A18" i="173"/>
  <c r="F17" i="173"/>
  <c r="E17" i="173"/>
  <c r="D17" i="173"/>
  <c r="B17" i="173" s="1"/>
  <c r="C17" i="173"/>
  <c r="A17" i="173"/>
  <c r="F16" i="173"/>
  <c r="E16" i="173"/>
  <c r="D16" i="173"/>
  <c r="C16" i="173"/>
  <c r="B16" i="173"/>
  <c r="A16" i="173"/>
  <c r="F15" i="173"/>
  <c r="E15" i="173"/>
  <c r="D15" i="173"/>
  <c r="B15" i="173" s="1"/>
  <c r="C15" i="173"/>
  <c r="A15" i="173"/>
  <c r="F14" i="173"/>
  <c r="E14" i="173"/>
  <c r="D14" i="173"/>
  <c r="C14" i="173"/>
  <c r="A14" i="173"/>
  <c r="F13" i="173"/>
  <c r="E13" i="173"/>
  <c r="B13" i="173" s="1"/>
  <c r="D13" i="173"/>
  <c r="C13" i="173"/>
  <c r="A13" i="173"/>
  <c r="F12" i="173"/>
  <c r="E12" i="173"/>
  <c r="D12" i="173"/>
  <c r="B12" i="173" s="1"/>
  <c r="C12" i="173"/>
  <c r="A12" i="173"/>
  <c r="F11" i="173"/>
  <c r="E11" i="173"/>
  <c r="B11" i="173" s="1"/>
  <c r="D11" i="173"/>
  <c r="C11" i="173"/>
  <c r="A11" i="173"/>
  <c r="F10" i="173"/>
  <c r="E10" i="173"/>
  <c r="D10" i="173"/>
  <c r="B10" i="173" s="1"/>
  <c r="C10" i="173"/>
  <c r="A10" i="173"/>
  <c r="F9" i="173"/>
  <c r="E9" i="173"/>
  <c r="D9" i="173"/>
  <c r="C9" i="173"/>
  <c r="B9" i="173"/>
  <c r="A9" i="173"/>
  <c r="F8" i="173"/>
  <c r="E8" i="173"/>
  <c r="D8" i="173"/>
  <c r="B8" i="173" s="1"/>
  <c r="C8" i="173"/>
  <c r="A8" i="173"/>
  <c r="F7" i="173"/>
  <c r="E7" i="173"/>
  <c r="D7" i="173"/>
  <c r="C7" i="173"/>
  <c r="B7" i="173"/>
  <c r="A7" i="173"/>
  <c r="F6" i="173"/>
  <c r="E6" i="173"/>
  <c r="D6" i="173"/>
  <c r="C6" i="173"/>
  <c r="A6" i="173"/>
  <c r="F5" i="173"/>
  <c r="E5" i="173"/>
  <c r="D5" i="173"/>
  <c r="B5" i="173" s="1"/>
  <c r="C5" i="173"/>
  <c r="A5" i="173"/>
  <c r="F13" i="176" s="1"/>
  <c r="F4" i="173"/>
  <c r="E4" i="173"/>
  <c r="D4" i="173"/>
  <c r="B4" i="173" s="1"/>
  <c r="C4" i="173"/>
  <c r="A4" i="173"/>
  <c r="F3" i="173"/>
  <c r="E3" i="173"/>
  <c r="D3" i="173"/>
  <c r="C3" i="173"/>
  <c r="A3" i="173"/>
  <c r="F2" i="173"/>
  <c r="G10" i="176" s="1"/>
  <c r="E2" i="173"/>
  <c r="D2" i="173"/>
  <c r="C2" i="173"/>
  <c r="A2" i="173"/>
  <c r="F7" i="176" s="1"/>
  <c r="A1" i="173"/>
  <c r="C8" i="141"/>
  <c r="C6" i="141"/>
  <c r="D6" i="141" s="1"/>
  <c r="C5" i="141"/>
  <c r="L29" i="140"/>
  <c r="E8" i="141" s="1"/>
  <c r="F8" i="141" s="1"/>
  <c r="L29" i="139"/>
  <c r="E6" i="141" s="1"/>
  <c r="F6" i="141" s="1"/>
  <c r="L29" i="138"/>
  <c r="E5" i="141" s="1"/>
  <c r="F5" i="141" s="1"/>
  <c r="L29" i="164"/>
  <c r="D29" i="164"/>
  <c r="L29" i="162"/>
  <c r="D29" i="162"/>
  <c r="C17" i="331"/>
  <c r="C10" i="331"/>
  <c r="C3" i="331"/>
  <c r="B18" i="173" l="1"/>
  <c r="B8" i="175"/>
  <c r="B24" i="175"/>
  <c r="B15" i="178"/>
  <c r="B14" i="180"/>
  <c r="B23" i="180"/>
  <c r="B2" i="188"/>
  <c r="B9" i="188"/>
  <c r="B18" i="188"/>
  <c r="B25" i="188"/>
  <c r="B21" i="190"/>
  <c r="B10" i="193"/>
  <c r="B19" i="195"/>
  <c r="B3" i="198"/>
  <c r="B10" i="198"/>
  <c r="B5" i="200"/>
  <c r="F12" i="201"/>
  <c r="B18" i="203"/>
  <c r="C13" i="181"/>
  <c r="B14" i="173"/>
  <c r="D7" i="176"/>
  <c r="B11" i="178"/>
  <c r="B4" i="183"/>
  <c r="B17" i="183"/>
  <c r="B7" i="185"/>
  <c r="B16" i="185"/>
  <c r="B23" i="185"/>
  <c r="B16" i="188"/>
  <c r="B17" i="190"/>
  <c r="B8" i="193"/>
  <c r="B17" i="195"/>
  <c r="B24" i="195"/>
  <c r="B26" i="198"/>
  <c r="B16" i="200"/>
  <c r="B6" i="203"/>
  <c r="C7" i="206" s="1"/>
  <c r="G11" i="145"/>
  <c r="B7" i="149"/>
  <c r="B9" i="159"/>
  <c r="E13" i="308"/>
  <c r="F13" i="308"/>
  <c r="E10" i="308"/>
  <c r="D7" i="308"/>
  <c r="E9" i="201"/>
  <c r="G6" i="176"/>
  <c r="B7" i="178"/>
  <c r="B3" i="180"/>
  <c r="B19" i="180"/>
  <c r="B14" i="185"/>
  <c r="B13" i="190"/>
  <c r="B4" i="193"/>
  <c r="B10" i="195"/>
  <c r="B24" i="198"/>
  <c r="B25" i="200"/>
  <c r="F13" i="206"/>
  <c r="B4" i="203"/>
  <c r="B16" i="203"/>
  <c r="B14" i="205"/>
  <c r="B23" i="205"/>
  <c r="G14" i="134"/>
  <c r="G6" i="341"/>
  <c r="D12" i="341"/>
  <c r="C9" i="341"/>
  <c r="E13" i="176"/>
  <c r="B6" i="173"/>
  <c r="B4" i="175"/>
  <c r="B20" i="175"/>
  <c r="D9" i="176"/>
  <c r="B3" i="178"/>
  <c r="B10" i="180"/>
  <c r="B26" i="180"/>
  <c r="B13" i="183"/>
  <c r="B5" i="188"/>
  <c r="B21" i="188"/>
  <c r="B9" i="190"/>
  <c r="B26" i="190"/>
  <c r="B15" i="193"/>
  <c r="B6" i="198"/>
  <c r="B12" i="200"/>
  <c r="B9" i="203"/>
  <c r="B3" i="205"/>
  <c r="B4" i="147"/>
  <c r="B16" i="147"/>
  <c r="F12" i="145"/>
  <c r="D6" i="145"/>
  <c r="D12" i="145"/>
  <c r="G6" i="145"/>
  <c r="E12" i="145"/>
  <c r="F16" i="72"/>
  <c r="C7" i="72"/>
  <c r="B4" i="340"/>
  <c r="B25" i="370"/>
  <c r="B25" i="295"/>
  <c r="B24" i="183"/>
  <c r="B10" i="185"/>
  <c r="B10" i="188"/>
  <c r="B5" i="190"/>
  <c r="B20" i="198"/>
  <c r="B4" i="200"/>
  <c r="C9" i="201" s="1"/>
  <c r="B14" i="203"/>
  <c r="B26" i="203"/>
  <c r="B10" i="205"/>
  <c r="B23" i="348"/>
  <c r="B6" i="302"/>
  <c r="B18" i="175"/>
  <c r="C12" i="181"/>
  <c r="C14" i="181" s="1"/>
  <c r="B15" i="180"/>
  <c r="B26" i="185"/>
  <c r="B11" i="193"/>
  <c r="B22" i="193"/>
  <c r="B20" i="195"/>
  <c r="B25" i="195"/>
  <c r="B8" i="200"/>
  <c r="F10" i="176"/>
  <c r="B16" i="175"/>
  <c r="G13" i="181"/>
  <c r="B16" i="178"/>
  <c r="B6" i="180"/>
  <c r="B22" i="180"/>
  <c r="G6" i="181"/>
  <c r="B5" i="183"/>
  <c r="B20" i="183"/>
  <c r="B8" i="185"/>
  <c r="B17" i="188"/>
  <c r="B26" i="188"/>
  <c r="B20" i="193"/>
  <c r="B17" i="200"/>
  <c r="B7" i="203"/>
  <c r="B12" i="203"/>
  <c r="B19" i="203"/>
  <c r="B24" i="203"/>
  <c r="B9" i="147"/>
  <c r="B21" i="147"/>
  <c r="B3" i="149"/>
  <c r="B20" i="149"/>
  <c r="C10" i="381"/>
  <c r="B25" i="322"/>
  <c r="D12" i="303"/>
  <c r="E12" i="303"/>
  <c r="E9" i="303"/>
  <c r="D9" i="303"/>
  <c r="B9" i="312"/>
  <c r="G7" i="176"/>
  <c r="B5" i="175"/>
  <c r="B14" i="175"/>
  <c r="B21" i="175"/>
  <c r="B11" i="180"/>
  <c r="D13" i="181"/>
  <c r="D16" i="181" s="1"/>
  <c r="B16" i="183"/>
  <c r="B6" i="185"/>
  <c r="B22" i="185"/>
  <c r="B6" i="188"/>
  <c r="E7" i="191"/>
  <c r="B16" i="193"/>
  <c r="G6" i="196"/>
  <c r="G8" i="196" s="1"/>
  <c r="B11" i="195"/>
  <c r="B2" i="198"/>
  <c r="B9" i="198"/>
  <c r="B16" i="198"/>
  <c r="B13" i="200"/>
  <c r="F6" i="145"/>
  <c r="D10" i="181"/>
  <c r="C9" i="181"/>
  <c r="F13" i="181"/>
  <c r="E6" i="186"/>
  <c r="B22" i="188"/>
  <c r="F9" i="191"/>
  <c r="B6" i="190"/>
  <c r="C10" i="196"/>
  <c r="B16" i="195"/>
  <c r="B10" i="203"/>
  <c r="B22" i="203"/>
  <c r="G8" i="145"/>
  <c r="B14" i="378"/>
  <c r="G10" i="356"/>
  <c r="B26" i="355"/>
  <c r="B3" i="173"/>
  <c r="B26" i="173"/>
  <c r="B10" i="175"/>
  <c r="B26" i="175"/>
  <c r="E10" i="181"/>
  <c r="B19" i="178"/>
  <c r="B9" i="180"/>
  <c r="B25" i="180"/>
  <c r="B12" i="183"/>
  <c r="B11" i="185"/>
  <c r="B4" i="188"/>
  <c r="B20" i="188"/>
  <c r="C9" i="191"/>
  <c r="C11" i="191" s="1"/>
  <c r="B12" i="193"/>
  <c r="B2" i="195"/>
  <c r="B26" i="195"/>
  <c r="B14" i="198"/>
  <c r="B9" i="200"/>
  <c r="D6" i="201"/>
  <c r="B8" i="203"/>
  <c r="B15" i="203"/>
  <c r="B20" i="203"/>
  <c r="B25" i="203"/>
  <c r="B2" i="205"/>
  <c r="B11" i="205"/>
  <c r="D11" i="145"/>
  <c r="C6" i="145"/>
  <c r="G13" i="150"/>
  <c r="G10" i="150"/>
  <c r="F10" i="150"/>
  <c r="E10" i="150"/>
  <c r="G7" i="150"/>
  <c r="G8" i="150" s="1"/>
  <c r="B21" i="152"/>
  <c r="B12" i="154"/>
  <c r="B19" i="154"/>
  <c r="B6" i="159"/>
  <c r="B13" i="159"/>
  <c r="E15" i="72"/>
  <c r="B17" i="340"/>
  <c r="B26" i="378"/>
  <c r="F10" i="181"/>
  <c r="G7" i="186"/>
  <c r="D12" i="201"/>
  <c r="B5" i="205"/>
  <c r="B18" i="149"/>
  <c r="D10" i="150"/>
  <c r="B9" i="152"/>
  <c r="B3" i="154"/>
  <c r="B8" i="157"/>
  <c r="B13" i="157"/>
  <c r="B20" i="157"/>
  <c r="B25" i="157"/>
  <c r="G6" i="155"/>
  <c r="B26" i="159"/>
  <c r="G16" i="72"/>
  <c r="C12" i="72"/>
  <c r="F13" i="134"/>
  <c r="D13" i="134"/>
  <c r="B13" i="249"/>
  <c r="B18" i="249"/>
  <c r="B9" i="251"/>
  <c r="C9" i="252"/>
  <c r="B10" i="338"/>
  <c r="B15" i="338"/>
  <c r="B5" i="368"/>
  <c r="B10" i="368"/>
  <c r="B12" i="368"/>
  <c r="B17" i="368"/>
  <c r="B22" i="368"/>
  <c r="B2" i="373"/>
  <c r="B7" i="373"/>
  <c r="B14" i="373"/>
  <c r="B19" i="373"/>
  <c r="B26" i="373"/>
  <c r="B5" i="375"/>
  <c r="B16" i="375"/>
  <c r="E9" i="376"/>
  <c r="B19" i="378"/>
  <c r="B3" i="380"/>
  <c r="B10" i="380"/>
  <c r="B19" i="380"/>
  <c r="B9" i="383"/>
  <c r="B16" i="383"/>
  <c r="B5" i="385"/>
  <c r="B19" i="385"/>
  <c r="B10" i="353"/>
  <c r="B17" i="353"/>
  <c r="B8" i="355"/>
  <c r="B24" i="355"/>
  <c r="B8" i="360"/>
  <c r="B24" i="360"/>
  <c r="B21" i="348"/>
  <c r="B7" i="350"/>
  <c r="B15" i="320"/>
  <c r="B22" i="320"/>
  <c r="B16" i="300"/>
  <c r="D6" i="303"/>
  <c r="D15" i="303" s="1"/>
  <c r="B17" i="302"/>
  <c r="B11" i="305"/>
  <c r="B17" i="307"/>
  <c r="E13" i="313"/>
  <c r="B16" i="310"/>
  <c r="B16" i="312"/>
  <c r="E9" i="252"/>
  <c r="B15" i="340"/>
  <c r="G12" i="371"/>
  <c r="B8" i="370"/>
  <c r="B23" i="383"/>
  <c r="B17" i="355"/>
  <c r="B12" i="358"/>
  <c r="B24" i="358"/>
  <c r="D6" i="361"/>
  <c r="B23" i="322"/>
  <c r="B24" i="297"/>
  <c r="B14" i="149"/>
  <c r="B2" i="152"/>
  <c r="C10" i="150" s="1"/>
  <c r="B14" i="152"/>
  <c r="B26" i="152"/>
  <c r="B17" i="154"/>
  <c r="B26" i="154"/>
  <c r="B18" i="157"/>
  <c r="B22" i="159"/>
  <c r="B4" i="249"/>
  <c r="B18" i="251"/>
  <c r="B12" i="375"/>
  <c r="B25" i="375"/>
  <c r="B10" i="378"/>
  <c r="B26" i="385"/>
  <c r="B22" i="353"/>
  <c r="B15" i="355"/>
  <c r="B5" i="358"/>
  <c r="B10" i="358"/>
  <c r="B17" i="358"/>
  <c r="B22" i="358"/>
  <c r="E12" i="361"/>
  <c r="B6" i="360"/>
  <c r="B22" i="360"/>
  <c r="E9" i="361"/>
  <c r="B14" i="350"/>
  <c r="B2" i="320"/>
  <c r="C7" i="323" s="1"/>
  <c r="B20" i="320"/>
  <c r="B15" i="295"/>
  <c r="B11" i="297"/>
  <c r="B16" i="305"/>
  <c r="B7" i="312"/>
  <c r="B23" i="312"/>
  <c r="B7" i="147"/>
  <c r="B12" i="147"/>
  <c r="B14" i="147"/>
  <c r="B19" i="147"/>
  <c r="B24" i="147"/>
  <c r="B26" i="147"/>
  <c r="G12" i="145"/>
  <c r="B25" i="149"/>
  <c r="E11" i="150"/>
  <c r="B7" i="152"/>
  <c r="B12" i="152"/>
  <c r="B17" i="152"/>
  <c r="B19" i="152"/>
  <c r="B24" i="152"/>
  <c r="G13" i="155"/>
  <c r="G14" i="155" s="1"/>
  <c r="B11" i="157"/>
  <c r="B23" i="157"/>
  <c r="B7" i="159"/>
  <c r="C6" i="72"/>
  <c r="C15" i="72" s="1"/>
  <c r="B11" i="340"/>
  <c r="B22" i="340"/>
  <c r="B3" i="368"/>
  <c r="C13" i="371" s="1"/>
  <c r="B15" i="368"/>
  <c r="B20" i="368"/>
  <c r="B4" i="370"/>
  <c r="B15" i="370"/>
  <c r="B5" i="373"/>
  <c r="B12" i="373"/>
  <c r="B17" i="373"/>
  <c r="B24" i="373"/>
  <c r="B15" i="380"/>
  <c r="B5" i="383"/>
  <c r="B15" i="385"/>
  <c r="B17" i="385"/>
  <c r="B8" i="353"/>
  <c r="G12" i="356"/>
  <c r="B4" i="355"/>
  <c r="B20" i="355"/>
  <c r="C6" i="356"/>
  <c r="B3" i="358"/>
  <c r="B15" i="358"/>
  <c r="B4" i="360"/>
  <c r="B20" i="360"/>
  <c r="G9" i="361"/>
  <c r="B19" i="322"/>
  <c r="E6" i="298"/>
  <c r="B3" i="300"/>
  <c r="B12" i="300"/>
  <c r="B23" i="300"/>
  <c r="B12" i="312"/>
  <c r="B21" i="205"/>
  <c r="B10" i="149"/>
  <c r="B5" i="152"/>
  <c r="C7" i="155"/>
  <c r="C9" i="134"/>
  <c r="B2" i="249"/>
  <c r="B21" i="249"/>
  <c r="B26" i="249"/>
  <c r="B14" i="251"/>
  <c r="E12" i="376"/>
  <c r="B8" i="375"/>
  <c r="B21" i="375"/>
  <c r="B22" i="378"/>
  <c r="C12" i="381"/>
  <c r="B13" i="380"/>
  <c r="B12" i="383"/>
  <c r="B26" i="383"/>
  <c r="B8" i="385"/>
  <c r="B24" i="385"/>
  <c r="B6" i="353"/>
  <c r="C7" i="356" s="1"/>
  <c r="C8" i="356" s="1"/>
  <c r="B13" i="353"/>
  <c r="F6" i="356"/>
  <c r="B9" i="360"/>
  <c r="B25" i="360"/>
  <c r="B19" i="350"/>
  <c r="D10" i="323"/>
  <c r="B20" i="297"/>
  <c r="G9" i="298"/>
  <c r="B14" i="305"/>
  <c r="B9" i="307"/>
  <c r="B3" i="310"/>
  <c r="B19" i="310"/>
  <c r="F7" i="145"/>
  <c r="E12" i="150"/>
  <c r="B13" i="154"/>
  <c r="E8" i="155"/>
  <c r="B3" i="159"/>
  <c r="B14" i="159"/>
  <c r="E14" i="72"/>
  <c r="B7" i="249"/>
  <c r="B19" i="249"/>
  <c r="B4" i="338"/>
  <c r="C7" i="341" s="1"/>
  <c r="B9" i="338"/>
  <c r="B11" i="338"/>
  <c r="B16" i="338"/>
  <c r="B21" i="338"/>
  <c r="B7" i="340"/>
  <c r="B18" i="340"/>
  <c r="B11" i="370"/>
  <c r="B24" i="370"/>
  <c r="B2" i="380"/>
  <c r="D6" i="381"/>
  <c r="B24" i="383"/>
  <c r="B6" i="385"/>
  <c r="B11" i="385"/>
  <c r="B22" i="385"/>
  <c r="B18" i="353"/>
  <c r="B24" i="348"/>
  <c r="B10" i="350"/>
  <c r="B26" i="350"/>
  <c r="B7" i="320"/>
  <c r="B16" i="320"/>
  <c r="B2" i="322"/>
  <c r="B15" i="322"/>
  <c r="B7" i="295"/>
  <c r="G12" i="298"/>
  <c r="B19" i="300"/>
  <c r="G7" i="303"/>
  <c r="B12" i="305"/>
  <c r="B19" i="312"/>
  <c r="B26" i="312"/>
  <c r="C12" i="206"/>
  <c r="B17" i="205"/>
  <c r="B26" i="205"/>
  <c r="B5" i="147"/>
  <c r="C13" i="145" s="1"/>
  <c r="B17" i="147"/>
  <c r="B6" i="149"/>
  <c r="B10" i="152"/>
  <c r="B22" i="152"/>
  <c r="B11" i="154"/>
  <c r="B2" i="157"/>
  <c r="B14" i="157"/>
  <c r="B26" i="157"/>
  <c r="F15" i="72"/>
  <c r="D12" i="134"/>
  <c r="B10" i="251"/>
  <c r="B21" i="251"/>
  <c r="B3" i="340"/>
  <c r="F6" i="381"/>
  <c r="G11" i="356"/>
  <c r="B6" i="358"/>
  <c r="B13" i="358"/>
  <c r="B18" i="358"/>
  <c r="B25" i="358"/>
  <c r="B16" i="360"/>
  <c r="C12" i="351"/>
  <c r="B16" i="297"/>
  <c r="B17" i="300"/>
  <c r="B8" i="312"/>
  <c r="B24" i="312"/>
  <c r="B3" i="147"/>
  <c r="B8" i="147"/>
  <c r="B10" i="147"/>
  <c r="B15" i="147"/>
  <c r="B20" i="147"/>
  <c r="B22" i="147"/>
  <c r="B17" i="149"/>
  <c r="B3" i="152"/>
  <c r="B8" i="152"/>
  <c r="B15" i="152"/>
  <c r="B20" i="152"/>
  <c r="B25" i="152"/>
  <c r="B2" i="154"/>
  <c r="C9" i="150" s="1"/>
  <c r="C11" i="150" s="1"/>
  <c r="B18" i="154"/>
  <c r="B7" i="157"/>
  <c r="B19" i="157"/>
  <c r="B12" i="159"/>
  <c r="G15" i="72"/>
  <c r="D11" i="72"/>
  <c r="G14" i="72"/>
  <c r="G7" i="252"/>
  <c r="G7" i="371"/>
  <c r="F6" i="371"/>
  <c r="B8" i="373"/>
  <c r="B13" i="373"/>
  <c r="B20" i="373"/>
  <c r="B25" i="373"/>
  <c r="B25" i="378"/>
  <c r="B11" i="380"/>
  <c r="G6" i="381"/>
  <c r="B8" i="383"/>
  <c r="B20" i="385"/>
  <c r="B4" i="353"/>
  <c r="B9" i="353"/>
  <c r="B9" i="355"/>
  <c r="B25" i="355"/>
  <c r="B11" i="358"/>
  <c r="B23" i="358"/>
  <c r="B5" i="360"/>
  <c r="C12" i="361" s="1"/>
  <c r="C15" i="361" s="1"/>
  <c r="B21" i="360"/>
  <c r="B2" i="348"/>
  <c r="B20" i="295"/>
  <c r="B12" i="297"/>
  <c r="F12" i="303"/>
  <c r="B16" i="302"/>
  <c r="B10" i="305"/>
  <c r="B26" i="305"/>
  <c r="B13" i="310"/>
  <c r="B15" i="310"/>
  <c r="E6" i="145"/>
  <c r="B13" i="152"/>
  <c r="B9" i="154"/>
  <c r="B5" i="157"/>
  <c r="B12" i="157"/>
  <c r="B17" i="157"/>
  <c r="B24" i="157"/>
  <c r="E11" i="72"/>
  <c r="E11" i="134"/>
  <c r="B5" i="249"/>
  <c r="B10" i="249"/>
  <c r="B6" i="251"/>
  <c r="B17" i="251"/>
  <c r="B26" i="251"/>
  <c r="B2" i="338"/>
  <c r="B26" i="338"/>
  <c r="B2" i="368"/>
  <c r="B4" i="368"/>
  <c r="B9" i="368"/>
  <c r="B14" i="368"/>
  <c r="B16" i="368"/>
  <c r="B21" i="368"/>
  <c r="B26" i="368"/>
  <c r="G9" i="371"/>
  <c r="B6" i="373"/>
  <c r="B11" i="373"/>
  <c r="B18" i="373"/>
  <c r="B23" i="373"/>
  <c r="B13" i="375"/>
  <c r="G9" i="381"/>
  <c r="B14" i="380"/>
  <c r="B15" i="383"/>
  <c r="B4" i="385"/>
  <c r="B16" i="353"/>
  <c r="B23" i="353"/>
  <c r="B14" i="360"/>
  <c r="G6" i="351"/>
  <c r="B6" i="350"/>
  <c r="E7" i="351"/>
  <c r="E16" i="351" s="1"/>
  <c r="G6" i="323"/>
  <c r="C13" i="313"/>
  <c r="B22" i="205"/>
  <c r="D12" i="206"/>
  <c r="B13" i="149"/>
  <c r="F7" i="150"/>
  <c r="C12" i="155"/>
  <c r="D16" i="72"/>
  <c r="G12" i="134"/>
  <c r="B8" i="249"/>
  <c r="B20" i="249"/>
  <c r="B7" i="338"/>
  <c r="B17" i="338"/>
  <c r="B10" i="340"/>
  <c r="B23" i="340"/>
  <c r="B3" i="370"/>
  <c r="B16" i="370"/>
  <c r="B7" i="380"/>
  <c r="B25" i="380"/>
  <c r="B6" i="383"/>
  <c r="B13" i="383"/>
  <c r="B20" i="383"/>
  <c r="B2" i="385"/>
  <c r="B7" i="385"/>
  <c r="B23" i="385"/>
  <c r="B14" i="353"/>
  <c r="B21" i="353"/>
  <c r="B12" i="355"/>
  <c r="B12" i="360"/>
  <c r="B18" i="348"/>
  <c r="B11" i="350"/>
  <c r="E10" i="351"/>
  <c r="B19" i="320"/>
  <c r="B18" i="322"/>
  <c r="D13" i="323"/>
  <c r="B13" i="300"/>
  <c r="B12" i="302"/>
  <c r="G13" i="308"/>
  <c r="B15" i="305"/>
  <c r="B10" i="307"/>
  <c r="B4" i="310"/>
  <c r="C10" i="313" s="1"/>
  <c r="B20" i="310"/>
  <c r="G9" i="313"/>
  <c r="B20" i="312"/>
  <c r="D10" i="313"/>
  <c r="B9" i="205"/>
  <c r="B13" i="147"/>
  <c r="B25" i="147"/>
  <c r="B22" i="149"/>
  <c r="B6" i="152"/>
  <c r="B18" i="152"/>
  <c r="B7" i="154"/>
  <c r="B14" i="154"/>
  <c r="B23" i="154"/>
  <c r="F10" i="155"/>
  <c r="F11" i="155" s="1"/>
  <c r="B10" i="157"/>
  <c r="G11" i="134"/>
  <c r="B2" i="251"/>
  <c r="B13" i="251"/>
  <c r="B24" i="251"/>
  <c r="B5" i="338"/>
  <c r="G11" i="376"/>
  <c r="C6" i="376"/>
  <c r="B20" i="375"/>
  <c r="D6" i="376"/>
  <c r="B7" i="378"/>
  <c r="B5" i="380"/>
  <c r="D13" i="386"/>
  <c r="B4" i="383"/>
  <c r="C7" i="386" s="1"/>
  <c r="B5" i="355"/>
  <c r="B21" i="355"/>
  <c r="B9" i="358"/>
  <c r="B14" i="358"/>
  <c r="B21" i="358"/>
  <c r="B26" i="358"/>
  <c r="B17" i="360"/>
  <c r="B5" i="348"/>
  <c r="D12" i="351"/>
  <c r="B8" i="320"/>
  <c r="B3" i="322"/>
  <c r="B21" i="302"/>
  <c r="B6" i="305"/>
  <c r="B22" i="305"/>
  <c r="B21" i="307"/>
  <c r="B9" i="310"/>
  <c r="B11" i="310"/>
  <c r="B25" i="310"/>
  <c r="B4" i="312"/>
  <c r="D13" i="313"/>
  <c r="D5" i="141"/>
  <c r="B6" i="175"/>
  <c r="B9" i="175"/>
  <c r="F16" i="176"/>
  <c r="E7" i="141"/>
  <c r="F7" i="141" s="1"/>
  <c r="B17" i="175"/>
  <c r="E10" i="176"/>
  <c r="E16" i="176" s="1"/>
  <c r="B2" i="173"/>
  <c r="C12" i="176"/>
  <c r="B22" i="175"/>
  <c r="B25" i="175"/>
  <c r="C11" i="181"/>
  <c r="C7" i="141"/>
  <c r="D7" i="141" s="1"/>
  <c r="D8" i="141"/>
  <c r="D6" i="176"/>
  <c r="D8" i="176" s="1"/>
  <c r="F9" i="186"/>
  <c r="E7" i="176"/>
  <c r="D12" i="176"/>
  <c r="G13" i="176"/>
  <c r="C7" i="181"/>
  <c r="C16" i="181" s="1"/>
  <c r="E13" i="181"/>
  <c r="E16" i="181" s="1"/>
  <c r="F6" i="186"/>
  <c r="G9" i="186"/>
  <c r="C6" i="191"/>
  <c r="F7" i="191"/>
  <c r="D9" i="191"/>
  <c r="B6" i="195"/>
  <c r="B14" i="195"/>
  <c r="B22" i="195"/>
  <c r="B3" i="203"/>
  <c r="F8" i="145"/>
  <c r="G15" i="145"/>
  <c r="D15" i="155"/>
  <c r="F12" i="176"/>
  <c r="E7" i="181"/>
  <c r="D12" i="181"/>
  <c r="C7" i="186"/>
  <c r="C13" i="186" s="1"/>
  <c r="D10" i="186"/>
  <c r="D13" i="186" s="1"/>
  <c r="E6" i="191"/>
  <c r="E8" i="191" s="1"/>
  <c r="G9" i="191"/>
  <c r="G9" i="196"/>
  <c r="F6" i="196"/>
  <c r="E9" i="196"/>
  <c r="D6" i="196"/>
  <c r="D8" i="196" s="1"/>
  <c r="D9" i="196"/>
  <c r="C6" i="196"/>
  <c r="C9" i="196"/>
  <c r="B8" i="198"/>
  <c r="E7" i="201"/>
  <c r="G13" i="201"/>
  <c r="B5" i="203"/>
  <c r="B13" i="203"/>
  <c r="B21" i="203"/>
  <c r="C6" i="176"/>
  <c r="G6" i="186"/>
  <c r="G8" i="186" s="1"/>
  <c r="F16" i="206"/>
  <c r="E6" i="176"/>
  <c r="F9" i="176"/>
  <c r="F11" i="176" s="1"/>
  <c r="G12" i="176"/>
  <c r="C6" i="181"/>
  <c r="F7" i="181"/>
  <c r="F16" i="181" s="1"/>
  <c r="D9" i="181"/>
  <c r="D11" i="181" s="1"/>
  <c r="G10" i="181"/>
  <c r="G16" i="181" s="1"/>
  <c r="E12" i="181"/>
  <c r="D7" i="186"/>
  <c r="E10" i="186"/>
  <c r="E10" i="191"/>
  <c r="E13" i="191" s="1"/>
  <c r="G10" i="191"/>
  <c r="G13" i="191" s="1"/>
  <c r="F6" i="191"/>
  <c r="F12" i="191" s="1"/>
  <c r="C10" i="191"/>
  <c r="B5" i="195"/>
  <c r="B13" i="195"/>
  <c r="B21" i="195"/>
  <c r="B5" i="198"/>
  <c r="B25" i="198"/>
  <c r="B2" i="203"/>
  <c r="G13" i="206"/>
  <c r="F10" i="206"/>
  <c r="E7" i="206"/>
  <c r="E13" i="206"/>
  <c r="D10" i="206"/>
  <c r="E12" i="176"/>
  <c r="G10" i="201"/>
  <c r="F7" i="201"/>
  <c r="F13" i="201"/>
  <c r="F14" i="201" s="1"/>
  <c r="E10" i="201"/>
  <c r="E11" i="201" s="1"/>
  <c r="D7" i="201"/>
  <c r="D8" i="201" s="1"/>
  <c r="E13" i="201"/>
  <c r="D10" i="201"/>
  <c r="C7" i="201"/>
  <c r="D13" i="201"/>
  <c r="D14" i="201" s="1"/>
  <c r="C13" i="201"/>
  <c r="F6" i="176"/>
  <c r="F8" i="176" s="1"/>
  <c r="G9" i="176"/>
  <c r="G11" i="176" s="1"/>
  <c r="C13" i="176"/>
  <c r="D6" i="181"/>
  <c r="D8" i="181" s="1"/>
  <c r="G7" i="181"/>
  <c r="G8" i="181" s="1"/>
  <c r="E9" i="181"/>
  <c r="E11" i="181" s="1"/>
  <c r="F12" i="181"/>
  <c r="E7" i="186"/>
  <c r="E8" i="186" s="1"/>
  <c r="C9" i="186"/>
  <c r="F10" i="186"/>
  <c r="G6" i="191"/>
  <c r="G8" i="191" s="1"/>
  <c r="D10" i="191"/>
  <c r="E14" i="201"/>
  <c r="D14" i="150"/>
  <c r="C10" i="176"/>
  <c r="C11" i="176" s="1"/>
  <c r="D13" i="176"/>
  <c r="D16" i="176" s="1"/>
  <c r="E6" i="181"/>
  <c r="E8" i="181" s="1"/>
  <c r="F9" i="181"/>
  <c r="F11" i="181" s="1"/>
  <c r="G12" i="181"/>
  <c r="C6" i="186"/>
  <c r="C8" i="186" s="1"/>
  <c r="F7" i="186"/>
  <c r="D9" i="186"/>
  <c r="G10" i="186"/>
  <c r="G13" i="186" s="1"/>
  <c r="C7" i="191"/>
  <c r="F10" i="191"/>
  <c r="F11" i="191" s="1"/>
  <c r="B18" i="195"/>
  <c r="F9" i="196"/>
  <c r="B4" i="198"/>
  <c r="C10" i="201" s="1"/>
  <c r="C11" i="201" s="1"/>
  <c r="B13" i="198"/>
  <c r="F11" i="145"/>
  <c r="C7" i="176"/>
  <c r="D10" i="176"/>
  <c r="D11" i="176" s="1"/>
  <c r="F6" i="181"/>
  <c r="D6" i="186"/>
  <c r="D8" i="186" s="1"/>
  <c r="E9" i="186"/>
  <c r="D7" i="191"/>
  <c r="D8" i="191" s="1"/>
  <c r="B4" i="195"/>
  <c r="B7" i="195"/>
  <c r="B12" i="195"/>
  <c r="B15" i="195"/>
  <c r="B23" i="195"/>
  <c r="B18" i="198"/>
  <c r="F10" i="201"/>
  <c r="E15" i="145"/>
  <c r="E11" i="191"/>
  <c r="C7" i="196"/>
  <c r="C13" i="196" s="1"/>
  <c r="D10" i="196"/>
  <c r="D13" i="196" s="1"/>
  <c r="E6" i="201"/>
  <c r="F9" i="201"/>
  <c r="G12" i="201"/>
  <c r="C6" i="206"/>
  <c r="F7" i="206"/>
  <c r="D9" i="206"/>
  <c r="D15" i="206" s="1"/>
  <c r="G10" i="206"/>
  <c r="E12" i="206"/>
  <c r="D13" i="145"/>
  <c r="E6" i="150"/>
  <c r="E8" i="150" s="1"/>
  <c r="F9" i="150"/>
  <c r="F11" i="150" s="1"/>
  <c r="G12" i="150"/>
  <c r="C6" i="155"/>
  <c r="C8" i="155" s="1"/>
  <c r="F7" i="155"/>
  <c r="D9" i="155"/>
  <c r="D11" i="155" s="1"/>
  <c r="G10" i="155"/>
  <c r="E12" i="155"/>
  <c r="F8" i="131"/>
  <c r="F12" i="134"/>
  <c r="F14" i="134" s="1"/>
  <c r="F13" i="252"/>
  <c r="B16" i="249"/>
  <c r="E7" i="252"/>
  <c r="F6" i="201"/>
  <c r="F8" i="201" s="1"/>
  <c r="G9" i="201"/>
  <c r="G11" i="201" s="1"/>
  <c r="D6" i="206"/>
  <c r="G7" i="206"/>
  <c r="E9" i="206"/>
  <c r="F12" i="206"/>
  <c r="C7" i="145"/>
  <c r="C8" i="145" s="1"/>
  <c r="E13" i="145"/>
  <c r="E16" i="145" s="1"/>
  <c r="F6" i="150"/>
  <c r="F8" i="150" s="1"/>
  <c r="G9" i="150"/>
  <c r="G11" i="150" s="1"/>
  <c r="C13" i="150"/>
  <c r="D6" i="155"/>
  <c r="G7" i="155"/>
  <c r="G8" i="155" s="1"/>
  <c r="E9" i="155"/>
  <c r="F12" i="155"/>
  <c r="C8" i="72"/>
  <c r="B3" i="338"/>
  <c r="E13" i="341"/>
  <c r="D10" i="341"/>
  <c r="D16" i="341" s="1"/>
  <c r="B6" i="338"/>
  <c r="B14" i="338"/>
  <c r="B19" i="338"/>
  <c r="B22" i="338"/>
  <c r="E7" i="196"/>
  <c r="E8" i="196" s="1"/>
  <c r="F10" i="196"/>
  <c r="G6" i="201"/>
  <c r="G8" i="201" s="1"/>
  <c r="E6" i="206"/>
  <c r="E8" i="206" s="1"/>
  <c r="F9" i="206"/>
  <c r="F11" i="206" s="1"/>
  <c r="G12" i="206"/>
  <c r="D7" i="145"/>
  <c r="F13" i="145"/>
  <c r="F16" i="145" s="1"/>
  <c r="B2" i="147"/>
  <c r="C10" i="145" s="1"/>
  <c r="D13" i="150"/>
  <c r="D17" i="72"/>
  <c r="F11" i="134"/>
  <c r="D14" i="341"/>
  <c r="F7" i="196"/>
  <c r="G10" i="196"/>
  <c r="G13" i="196" s="1"/>
  <c r="F6" i="206"/>
  <c r="G9" i="206"/>
  <c r="G11" i="206" s="1"/>
  <c r="C13" i="206"/>
  <c r="E7" i="145"/>
  <c r="E8" i="145" s="1"/>
  <c r="G13" i="145"/>
  <c r="G16" i="145" s="1"/>
  <c r="B5" i="149"/>
  <c r="C12" i="145" s="1"/>
  <c r="C7" i="150"/>
  <c r="C8" i="150" s="1"/>
  <c r="E13" i="150"/>
  <c r="E16" i="150" s="1"/>
  <c r="F6" i="155"/>
  <c r="G9" i="155"/>
  <c r="C13" i="155"/>
  <c r="E16" i="72"/>
  <c r="E8" i="72"/>
  <c r="F17" i="72"/>
  <c r="C12" i="201"/>
  <c r="G6" i="206"/>
  <c r="G8" i="206" s="1"/>
  <c r="C10" i="206"/>
  <c r="C11" i="206" s="1"/>
  <c r="D13" i="206"/>
  <c r="D14" i="206" s="1"/>
  <c r="F15" i="145"/>
  <c r="D7" i="150"/>
  <c r="D8" i="150" s="1"/>
  <c r="C12" i="150"/>
  <c r="F13" i="150"/>
  <c r="F16" i="150" s="1"/>
  <c r="C10" i="155"/>
  <c r="C11" i="155" s="1"/>
  <c r="D13" i="155"/>
  <c r="C11" i="134"/>
  <c r="C6" i="201"/>
  <c r="D9" i="201"/>
  <c r="D11" i="201" s="1"/>
  <c r="D7" i="206"/>
  <c r="E10" i="206"/>
  <c r="D9" i="150"/>
  <c r="D11" i="150" s="1"/>
  <c r="D7" i="155"/>
  <c r="E10" i="155"/>
  <c r="E16" i="155" s="1"/>
  <c r="F13" i="155"/>
  <c r="F16" i="155" s="1"/>
  <c r="F11" i="72"/>
  <c r="C10" i="72"/>
  <c r="C11" i="72" s="1"/>
  <c r="B6" i="249"/>
  <c r="B9" i="249"/>
  <c r="B14" i="249"/>
  <c r="B17" i="249"/>
  <c r="B22" i="249"/>
  <c r="B25" i="249"/>
  <c r="C12" i="252"/>
  <c r="G13" i="252"/>
  <c r="G16" i="252" s="1"/>
  <c r="B6" i="131"/>
  <c r="E8" i="131"/>
  <c r="B8" i="131" s="1"/>
  <c r="E12" i="134"/>
  <c r="E14" i="134" s="1"/>
  <c r="C6" i="134"/>
  <c r="C12" i="134" s="1"/>
  <c r="E8" i="134"/>
  <c r="G8" i="72"/>
  <c r="C6" i="252"/>
  <c r="F7" i="252"/>
  <c r="D9" i="252"/>
  <c r="G10" i="252"/>
  <c r="E12" i="252"/>
  <c r="D7" i="341"/>
  <c r="E10" i="341"/>
  <c r="C12" i="341"/>
  <c r="F13" i="341"/>
  <c r="G6" i="371"/>
  <c r="G15" i="371" s="1"/>
  <c r="C10" i="371"/>
  <c r="D13" i="371"/>
  <c r="E6" i="376"/>
  <c r="E15" i="376" s="1"/>
  <c r="F9" i="376"/>
  <c r="F15" i="376" s="1"/>
  <c r="G12" i="376"/>
  <c r="F13" i="381"/>
  <c r="E10" i="381"/>
  <c r="D7" i="381"/>
  <c r="D8" i="381" s="1"/>
  <c r="E13" i="381"/>
  <c r="D10" i="381"/>
  <c r="C7" i="381"/>
  <c r="C13" i="381"/>
  <c r="G10" i="381"/>
  <c r="G11" i="381" s="1"/>
  <c r="F7" i="381"/>
  <c r="F8" i="381" s="1"/>
  <c r="B21" i="378"/>
  <c r="B24" i="378"/>
  <c r="F10" i="381"/>
  <c r="B17" i="383"/>
  <c r="B7" i="353"/>
  <c r="E7" i="341"/>
  <c r="E8" i="341" s="1"/>
  <c r="F10" i="341"/>
  <c r="C7" i="371"/>
  <c r="D10" i="371"/>
  <c r="E13" i="371"/>
  <c r="C13" i="376"/>
  <c r="B14" i="383"/>
  <c r="C7" i="134"/>
  <c r="F8" i="134"/>
  <c r="E6" i="252"/>
  <c r="E8" i="252" s="1"/>
  <c r="F9" i="252"/>
  <c r="F11" i="252" s="1"/>
  <c r="G12" i="252"/>
  <c r="C6" i="341"/>
  <c r="C8" i="341" s="1"/>
  <c r="F7" i="341"/>
  <c r="D9" i="341"/>
  <c r="G10" i="341"/>
  <c r="E12" i="341"/>
  <c r="D7" i="371"/>
  <c r="E10" i="371"/>
  <c r="C12" i="371"/>
  <c r="F13" i="371"/>
  <c r="G6" i="376"/>
  <c r="G8" i="376" s="1"/>
  <c r="C10" i="376"/>
  <c r="D13" i="376"/>
  <c r="E7" i="381"/>
  <c r="B2" i="383"/>
  <c r="F10" i="386"/>
  <c r="F11" i="386" s="1"/>
  <c r="E7" i="386"/>
  <c r="B25" i="383"/>
  <c r="B15" i="353"/>
  <c r="E11" i="361"/>
  <c r="G8" i="134"/>
  <c r="F6" i="252"/>
  <c r="G9" i="252"/>
  <c r="G11" i="252" s="1"/>
  <c r="C13" i="252"/>
  <c r="D6" i="341"/>
  <c r="G7" i="341"/>
  <c r="G8" i="341" s="1"/>
  <c r="E9" i="341"/>
  <c r="F12" i="341"/>
  <c r="E7" i="371"/>
  <c r="C9" i="371"/>
  <c r="F10" i="371"/>
  <c r="D12" i="371"/>
  <c r="G13" i="371"/>
  <c r="C7" i="376"/>
  <c r="C8" i="376" s="1"/>
  <c r="D10" i="376"/>
  <c r="E13" i="376"/>
  <c r="B5" i="378"/>
  <c r="B17" i="378"/>
  <c r="B20" i="378"/>
  <c r="G7" i="381"/>
  <c r="G8" i="381" s="1"/>
  <c r="D12" i="381"/>
  <c r="B22" i="383"/>
  <c r="G6" i="386"/>
  <c r="G8" i="386" s="1"/>
  <c r="G9" i="386"/>
  <c r="F6" i="386"/>
  <c r="F12" i="386"/>
  <c r="E9" i="386"/>
  <c r="D6" i="386"/>
  <c r="E12" i="386"/>
  <c r="E15" i="386" s="1"/>
  <c r="D9" i="386"/>
  <c r="D11" i="386" s="1"/>
  <c r="C6" i="386"/>
  <c r="C8" i="386" s="1"/>
  <c r="D12" i="386"/>
  <c r="C9" i="386"/>
  <c r="C12" i="386"/>
  <c r="E6" i="386"/>
  <c r="G12" i="386"/>
  <c r="G7" i="356"/>
  <c r="G13" i="356"/>
  <c r="F10" i="356"/>
  <c r="E7" i="356"/>
  <c r="F13" i="356"/>
  <c r="E10" i="356"/>
  <c r="D7" i="356"/>
  <c r="E13" i="356"/>
  <c r="D10" i="356"/>
  <c r="D11" i="356" s="1"/>
  <c r="D13" i="356"/>
  <c r="D16" i="356" s="1"/>
  <c r="C10" i="356"/>
  <c r="B3" i="353"/>
  <c r="C13" i="356"/>
  <c r="G11" i="361"/>
  <c r="G6" i="252"/>
  <c r="G8" i="252" s="1"/>
  <c r="C10" i="252"/>
  <c r="C11" i="252" s="1"/>
  <c r="D13" i="252"/>
  <c r="D14" i="252" s="1"/>
  <c r="E6" i="341"/>
  <c r="F9" i="341"/>
  <c r="G12" i="341"/>
  <c r="G14" i="341" s="1"/>
  <c r="C6" i="371"/>
  <c r="F7" i="371"/>
  <c r="F8" i="371" s="1"/>
  <c r="D9" i="371"/>
  <c r="G10" i="371"/>
  <c r="G11" i="371" s="1"/>
  <c r="E12" i="371"/>
  <c r="D7" i="376"/>
  <c r="D8" i="376" s="1"/>
  <c r="E10" i="376"/>
  <c r="E11" i="376" s="1"/>
  <c r="C12" i="376"/>
  <c r="C15" i="376" s="1"/>
  <c r="F13" i="376"/>
  <c r="F12" i="381"/>
  <c r="D8" i="72"/>
  <c r="C13" i="72"/>
  <c r="C14" i="72" s="1"/>
  <c r="C7" i="252"/>
  <c r="D10" i="252"/>
  <c r="E13" i="252"/>
  <c r="F6" i="341"/>
  <c r="G9" i="341"/>
  <c r="C13" i="341"/>
  <c r="D6" i="371"/>
  <c r="E9" i="371"/>
  <c r="F12" i="371"/>
  <c r="E7" i="376"/>
  <c r="E8" i="376" s="1"/>
  <c r="C9" i="376"/>
  <c r="F10" i="376"/>
  <c r="F11" i="376" s="1"/>
  <c r="D12" i="376"/>
  <c r="G13" i="376"/>
  <c r="C9" i="381"/>
  <c r="C11" i="381" s="1"/>
  <c r="D13" i="381"/>
  <c r="B21" i="383"/>
  <c r="B11" i="353"/>
  <c r="E12" i="356"/>
  <c r="D12" i="356"/>
  <c r="C9" i="356"/>
  <c r="C11" i="356" s="1"/>
  <c r="C12" i="356"/>
  <c r="F7" i="356"/>
  <c r="F8" i="356" s="1"/>
  <c r="F13" i="361"/>
  <c r="D7" i="361"/>
  <c r="D8" i="361" s="1"/>
  <c r="G7" i="361"/>
  <c r="D7" i="252"/>
  <c r="D8" i="252" s="1"/>
  <c r="E10" i="252"/>
  <c r="E11" i="252" s="1"/>
  <c r="C10" i="341"/>
  <c r="C11" i="341" s="1"/>
  <c r="E6" i="371"/>
  <c r="F9" i="371"/>
  <c r="F7" i="376"/>
  <c r="F8" i="376" s="1"/>
  <c r="D9" i="376"/>
  <c r="B4" i="378"/>
  <c r="B13" i="378"/>
  <c r="B16" i="378"/>
  <c r="E9" i="381"/>
  <c r="G13" i="381"/>
  <c r="F12" i="361"/>
  <c r="C10" i="323"/>
  <c r="C16" i="323" s="1"/>
  <c r="C6" i="381"/>
  <c r="D9" i="381"/>
  <c r="E12" i="381"/>
  <c r="D7" i="386"/>
  <c r="D16" i="386" s="1"/>
  <c r="E10" i="386"/>
  <c r="E11" i="386" s="1"/>
  <c r="F13" i="386"/>
  <c r="G6" i="356"/>
  <c r="G8" i="356" s="1"/>
  <c r="E6" i="361"/>
  <c r="E15" i="361" s="1"/>
  <c r="F9" i="361"/>
  <c r="G12" i="361"/>
  <c r="B10" i="348"/>
  <c r="B26" i="348"/>
  <c r="B13" i="350"/>
  <c r="B22" i="350"/>
  <c r="B25" i="350"/>
  <c r="D7" i="351"/>
  <c r="F13" i="351"/>
  <c r="B10" i="322"/>
  <c r="B26" i="322"/>
  <c r="B4" i="295"/>
  <c r="C7" i="298" s="1"/>
  <c r="B4" i="297"/>
  <c r="B23" i="297"/>
  <c r="B5" i="300"/>
  <c r="B21" i="300"/>
  <c r="B9" i="302"/>
  <c r="B25" i="302"/>
  <c r="B2" i="307"/>
  <c r="B18" i="307"/>
  <c r="B10" i="312"/>
  <c r="G13" i="386"/>
  <c r="F6" i="361"/>
  <c r="C13" i="361"/>
  <c r="D12" i="308"/>
  <c r="C9" i="308"/>
  <c r="E6" i="381"/>
  <c r="F9" i="381"/>
  <c r="G12" i="381"/>
  <c r="G15" i="381" s="1"/>
  <c r="F7" i="386"/>
  <c r="F8" i="386" s="1"/>
  <c r="G10" i="386"/>
  <c r="G11" i="386" s="1"/>
  <c r="B2" i="358"/>
  <c r="C10" i="361" s="1"/>
  <c r="G6" i="361"/>
  <c r="G8" i="361" s="1"/>
  <c r="D13" i="361"/>
  <c r="D16" i="361" s="1"/>
  <c r="B6" i="348"/>
  <c r="B22" i="348"/>
  <c r="B6" i="322"/>
  <c r="B22" i="322"/>
  <c r="G7" i="298"/>
  <c r="G10" i="298"/>
  <c r="G11" i="298" s="1"/>
  <c r="F7" i="298"/>
  <c r="G13" i="298"/>
  <c r="F10" i="298"/>
  <c r="F11" i="298" s="1"/>
  <c r="E7" i="298"/>
  <c r="F13" i="298"/>
  <c r="E10" i="298"/>
  <c r="D7" i="298"/>
  <c r="E13" i="298"/>
  <c r="D10" i="298"/>
  <c r="D13" i="298"/>
  <c r="D16" i="298" s="1"/>
  <c r="C10" i="298"/>
  <c r="B14" i="307"/>
  <c r="C12" i="308"/>
  <c r="B18" i="312"/>
  <c r="C7" i="361"/>
  <c r="D10" i="361"/>
  <c r="E13" i="361"/>
  <c r="E16" i="361" s="1"/>
  <c r="B18" i="350"/>
  <c r="B11" i="320"/>
  <c r="B24" i="295"/>
  <c r="F12" i="298"/>
  <c r="E9" i="298"/>
  <c r="D6" i="298"/>
  <c r="E12" i="298"/>
  <c r="D9" i="298"/>
  <c r="C6" i="298"/>
  <c r="D12" i="298"/>
  <c r="C9" i="298"/>
  <c r="C11" i="298" s="1"/>
  <c r="C12" i="298"/>
  <c r="G6" i="298"/>
  <c r="B3" i="297"/>
  <c r="B19" i="297"/>
  <c r="B8" i="302"/>
  <c r="B24" i="302"/>
  <c r="B3" i="312"/>
  <c r="E13" i="323"/>
  <c r="G15" i="298"/>
  <c r="G14" i="298"/>
  <c r="D16" i="313"/>
  <c r="C13" i="386"/>
  <c r="D6" i="356"/>
  <c r="D8" i="356" s="1"/>
  <c r="E9" i="356"/>
  <c r="F12" i="356"/>
  <c r="E7" i="361"/>
  <c r="C9" i="361"/>
  <c r="F10" i="361"/>
  <c r="D12" i="361"/>
  <c r="G13" i="361"/>
  <c r="G16" i="361" s="1"/>
  <c r="B15" i="297"/>
  <c r="F6" i="298"/>
  <c r="F8" i="298" s="1"/>
  <c r="C13" i="298"/>
  <c r="G13" i="303"/>
  <c r="B4" i="302"/>
  <c r="C6" i="303" s="1"/>
  <c r="B20" i="302"/>
  <c r="B13" i="307"/>
  <c r="B14" i="312"/>
  <c r="C10" i="386"/>
  <c r="C11" i="386" s="1"/>
  <c r="E6" i="356"/>
  <c r="E8" i="356" s="1"/>
  <c r="F9" i="356"/>
  <c r="C6" i="361"/>
  <c r="F7" i="361"/>
  <c r="D9" i="361"/>
  <c r="D11" i="361" s="1"/>
  <c r="B14" i="348"/>
  <c r="B5" i="350"/>
  <c r="B17" i="350"/>
  <c r="B14" i="322"/>
  <c r="B12" i="295"/>
  <c r="B8" i="297"/>
  <c r="B9" i="300"/>
  <c r="B25" i="300"/>
  <c r="B13" i="302"/>
  <c r="G6" i="308"/>
  <c r="B6" i="307"/>
  <c r="C6" i="308" s="1"/>
  <c r="B22" i="307"/>
  <c r="B2" i="312"/>
  <c r="E7" i="308"/>
  <c r="E16" i="308" s="1"/>
  <c r="F10" i="308"/>
  <c r="F16" i="308" s="1"/>
  <c r="C7" i="313"/>
  <c r="C16" i="313" s="1"/>
  <c r="C6" i="351"/>
  <c r="F7" i="351"/>
  <c r="D9" i="351"/>
  <c r="G10" i="351"/>
  <c r="G16" i="351" s="1"/>
  <c r="E12" i="351"/>
  <c r="D7" i="323"/>
  <c r="D16" i="323" s="1"/>
  <c r="E10" i="323"/>
  <c r="C12" i="323"/>
  <c r="F13" i="323"/>
  <c r="E6" i="303"/>
  <c r="E15" i="303" s="1"/>
  <c r="F9" i="303"/>
  <c r="G12" i="303"/>
  <c r="F7" i="308"/>
  <c r="D9" i="308"/>
  <c r="G10" i="308"/>
  <c r="G16" i="308" s="1"/>
  <c r="E12" i="308"/>
  <c r="D7" i="313"/>
  <c r="E10" i="313"/>
  <c r="C12" i="313"/>
  <c r="F13" i="313"/>
  <c r="D6" i="351"/>
  <c r="D8" i="351" s="1"/>
  <c r="G7" i="351"/>
  <c r="G8" i="351" s="1"/>
  <c r="E9" i="351"/>
  <c r="E11" i="351" s="1"/>
  <c r="F12" i="351"/>
  <c r="E7" i="323"/>
  <c r="C9" i="323"/>
  <c r="C11" i="323" s="1"/>
  <c r="F10" i="323"/>
  <c r="D12" i="323"/>
  <c r="G13" i="323"/>
  <c r="F6" i="303"/>
  <c r="F8" i="303" s="1"/>
  <c r="G9" i="303"/>
  <c r="G11" i="303" s="1"/>
  <c r="C13" i="303"/>
  <c r="D6" i="308"/>
  <c r="D8" i="308" s="1"/>
  <c r="G7" i="308"/>
  <c r="E9" i="308"/>
  <c r="E11" i="308" s="1"/>
  <c r="F12" i="308"/>
  <c r="E7" i="313"/>
  <c r="C9" i="313"/>
  <c r="C11" i="313" s="1"/>
  <c r="F10" i="313"/>
  <c r="D12" i="313"/>
  <c r="G13" i="313"/>
  <c r="E6" i="351"/>
  <c r="F9" i="351"/>
  <c r="F11" i="351" s="1"/>
  <c r="G12" i="351"/>
  <c r="C6" i="323"/>
  <c r="C8" i="323" s="1"/>
  <c r="F7" i="323"/>
  <c r="D9" i="323"/>
  <c r="D11" i="323" s="1"/>
  <c r="G10" i="323"/>
  <c r="G11" i="323" s="1"/>
  <c r="E12" i="323"/>
  <c r="G6" i="303"/>
  <c r="C10" i="303"/>
  <c r="D13" i="303"/>
  <c r="E6" i="308"/>
  <c r="E8" i="308" s="1"/>
  <c r="F9" i="308"/>
  <c r="F11" i="308" s="1"/>
  <c r="G12" i="308"/>
  <c r="C6" i="313"/>
  <c r="F7" i="313"/>
  <c r="D9" i="313"/>
  <c r="D11" i="313" s="1"/>
  <c r="G10" i="313"/>
  <c r="G11" i="313" s="1"/>
  <c r="E12" i="313"/>
  <c r="F6" i="351"/>
  <c r="F8" i="351" s="1"/>
  <c r="G9" i="351"/>
  <c r="C13" i="351"/>
  <c r="C16" i="351" s="1"/>
  <c r="D6" i="323"/>
  <c r="D8" i="323" s="1"/>
  <c r="G7" i="323"/>
  <c r="G8" i="323" s="1"/>
  <c r="E9" i="323"/>
  <c r="E11" i="323" s="1"/>
  <c r="F12" i="323"/>
  <c r="C7" i="303"/>
  <c r="D10" i="303"/>
  <c r="D11" i="303" s="1"/>
  <c r="E13" i="303"/>
  <c r="F6" i="308"/>
  <c r="F8" i="308" s="1"/>
  <c r="G9" i="308"/>
  <c r="C13" i="308"/>
  <c r="D6" i="313"/>
  <c r="D8" i="313" s="1"/>
  <c r="G7" i="313"/>
  <c r="G8" i="313" s="1"/>
  <c r="E9" i="313"/>
  <c r="F12" i="313"/>
  <c r="C10" i="351"/>
  <c r="C11" i="351" s="1"/>
  <c r="D13" i="351"/>
  <c r="E6" i="323"/>
  <c r="E8" i="323" s="1"/>
  <c r="F9" i="323"/>
  <c r="G12" i="323"/>
  <c r="D7" i="303"/>
  <c r="E10" i="303"/>
  <c r="E11" i="303" s="1"/>
  <c r="C12" i="303"/>
  <c r="F13" i="303"/>
  <c r="C10" i="308"/>
  <c r="D13" i="308"/>
  <c r="E6" i="313"/>
  <c r="E8" i="313" s="1"/>
  <c r="F9" i="313"/>
  <c r="G12" i="313"/>
  <c r="C7" i="351"/>
  <c r="D10" i="351"/>
  <c r="F6" i="323"/>
  <c r="F8" i="323" s="1"/>
  <c r="E7" i="303"/>
  <c r="C9" i="303"/>
  <c r="F10" i="303"/>
  <c r="C7" i="308"/>
  <c r="D10" i="308"/>
  <c r="F6" i="313"/>
  <c r="F8" i="313" s="1"/>
  <c r="D11" i="351" l="1"/>
  <c r="G16" i="341"/>
  <c r="D8" i="145"/>
  <c r="F16" i="303"/>
  <c r="G11" i="351"/>
  <c r="G8" i="303"/>
  <c r="E16" i="298"/>
  <c r="C11" i="376"/>
  <c r="G16" i="155"/>
  <c r="C8" i="206"/>
  <c r="G16" i="176"/>
  <c r="E15" i="371"/>
  <c r="D11" i="376"/>
  <c r="E11" i="206"/>
  <c r="C15" i="155"/>
  <c r="D14" i="134"/>
  <c r="E11" i="356"/>
  <c r="F11" i="361"/>
  <c r="F15" i="386"/>
  <c r="F8" i="252"/>
  <c r="D16" i="155"/>
  <c r="F8" i="206"/>
  <c r="D14" i="155"/>
  <c r="G8" i="176"/>
  <c r="F11" i="303"/>
  <c r="E17" i="72"/>
  <c r="C15" i="206"/>
  <c r="G16" i="303"/>
  <c r="E8" i="298"/>
  <c r="D15" i="376"/>
  <c r="G15" i="386"/>
  <c r="D15" i="371"/>
  <c r="E11" i="371"/>
  <c r="C16" i="155"/>
  <c r="E11" i="155"/>
  <c r="G17" i="72"/>
  <c r="F16" i="351"/>
  <c r="D16" i="351"/>
  <c r="C8" i="308"/>
  <c r="E15" i="150"/>
  <c r="C12" i="191"/>
  <c r="D8" i="303"/>
  <c r="E8" i="351"/>
  <c r="E16" i="313"/>
  <c r="F15" i="371"/>
  <c r="E16" i="356"/>
  <c r="D15" i="341"/>
  <c r="F16" i="252"/>
  <c r="E17" i="145"/>
  <c r="E13" i="186"/>
  <c r="C15" i="181"/>
  <c r="G16" i="150"/>
  <c r="F11" i="313"/>
  <c r="D8" i="298"/>
  <c r="D11" i="381"/>
  <c r="C15" i="341"/>
  <c r="C16" i="145"/>
  <c r="C8" i="196"/>
  <c r="D15" i="145"/>
  <c r="D17" i="341"/>
  <c r="C16" i="298"/>
  <c r="D14" i="356"/>
  <c r="D15" i="356"/>
  <c r="D17" i="356" s="1"/>
  <c r="F8" i="341"/>
  <c r="E11" i="341"/>
  <c r="G11" i="155"/>
  <c r="F12" i="196"/>
  <c r="F11" i="196"/>
  <c r="E14" i="176"/>
  <c r="E15" i="176"/>
  <c r="E17" i="176" s="1"/>
  <c r="G11" i="196"/>
  <c r="G12" i="196"/>
  <c r="G14" i="196" s="1"/>
  <c r="C17" i="181"/>
  <c r="F11" i="323"/>
  <c r="C16" i="308"/>
  <c r="E14" i="323"/>
  <c r="E15" i="323"/>
  <c r="G16" i="313"/>
  <c r="E8" i="303"/>
  <c r="G8" i="308"/>
  <c r="G8" i="298"/>
  <c r="E11" i="298"/>
  <c r="G16" i="298"/>
  <c r="G17" i="298" s="1"/>
  <c r="C16" i="361"/>
  <c r="C17" i="361" s="1"/>
  <c r="E8" i="361"/>
  <c r="C14" i="351"/>
  <c r="E14" i="356"/>
  <c r="E15" i="356"/>
  <c r="E16" i="252"/>
  <c r="G16" i="356"/>
  <c r="F16" i="371"/>
  <c r="F14" i="371"/>
  <c r="C14" i="361"/>
  <c r="C16" i="381"/>
  <c r="C14" i="381"/>
  <c r="D8" i="341"/>
  <c r="F15" i="303"/>
  <c r="F17" i="303" s="1"/>
  <c r="C15" i="381"/>
  <c r="G8" i="371"/>
  <c r="F8" i="155"/>
  <c r="G14" i="206"/>
  <c r="G15" i="206"/>
  <c r="C16" i="72"/>
  <c r="C17" i="72" s="1"/>
  <c r="C16" i="150"/>
  <c r="F11" i="201"/>
  <c r="E14" i="145"/>
  <c r="F14" i="181"/>
  <c r="F15" i="181"/>
  <c r="F17" i="181" s="1"/>
  <c r="F14" i="145"/>
  <c r="C8" i="181"/>
  <c r="G12" i="191"/>
  <c r="G14" i="191" s="1"/>
  <c r="G11" i="191"/>
  <c r="G14" i="145"/>
  <c r="E13" i="196"/>
  <c r="F15" i="356"/>
  <c r="F14" i="356"/>
  <c r="G15" i="376"/>
  <c r="F14" i="150"/>
  <c r="G14" i="201"/>
  <c r="G15" i="201"/>
  <c r="G15" i="181"/>
  <c r="G17" i="181" s="1"/>
  <c r="G14" i="181"/>
  <c r="F8" i="191"/>
  <c r="D17" i="155"/>
  <c r="C11" i="303"/>
  <c r="D16" i="308"/>
  <c r="G11" i="308"/>
  <c r="C8" i="313"/>
  <c r="D14" i="313"/>
  <c r="D15" i="313"/>
  <c r="D17" i="313" s="1"/>
  <c r="C16" i="303"/>
  <c r="F14" i="351"/>
  <c r="F15" i="351"/>
  <c r="F17" i="351" s="1"/>
  <c r="E14" i="308"/>
  <c r="E15" i="308"/>
  <c r="E17" i="308" s="1"/>
  <c r="F16" i="323"/>
  <c r="C8" i="351"/>
  <c r="E16" i="323"/>
  <c r="C14" i="298"/>
  <c r="C15" i="298"/>
  <c r="F15" i="298"/>
  <c r="F14" i="298"/>
  <c r="F8" i="361"/>
  <c r="C15" i="351"/>
  <c r="C17" i="351" s="1"/>
  <c r="F15" i="381"/>
  <c r="D15" i="381"/>
  <c r="G16" i="371"/>
  <c r="G17" i="371" s="1"/>
  <c r="G14" i="371"/>
  <c r="E8" i="386"/>
  <c r="C15" i="371"/>
  <c r="G14" i="252"/>
  <c r="G15" i="252"/>
  <c r="G17" i="252" s="1"/>
  <c r="C8" i="381"/>
  <c r="F15" i="252"/>
  <c r="F14" i="303"/>
  <c r="C16" i="371"/>
  <c r="C14" i="371"/>
  <c r="D15" i="150"/>
  <c r="C14" i="201"/>
  <c r="C15" i="201"/>
  <c r="G15" i="155"/>
  <c r="G17" i="155" s="1"/>
  <c r="D8" i="206"/>
  <c r="E15" i="155"/>
  <c r="E17" i="155" s="1"/>
  <c r="E14" i="155"/>
  <c r="D16" i="145"/>
  <c r="D17" i="145" s="1"/>
  <c r="D14" i="145"/>
  <c r="E8" i="201"/>
  <c r="F13" i="191"/>
  <c r="F14" i="191" s="1"/>
  <c r="E15" i="201"/>
  <c r="E16" i="201"/>
  <c r="G14" i="176"/>
  <c r="G15" i="176"/>
  <c r="G17" i="176" s="1"/>
  <c r="C11" i="196"/>
  <c r="C12" i="196"/>
  <c r="C14" i="196" s="1"/>
  <c r="G17" i="145"/>
  <c r="D11" i="191"/>
  <c r="D12" i="191"/>
  <c r="D14" i="176"/>
  <c r="D15" i="176"/>
  <c r="D17" i="176" s="1"/>
  <c r="G11" i="181"/>
  <c r="G15" i="323"/>
  <c r="G14" i="323"/>
  <c r="C14" i="386"/>
  <c r="C16" i="386"/>
  <c r="D14" i="371"/>
  <c r="D16" i="371"/>
  <c r="D17" i="371" s="1"/>
  <c r="E15" i="206"/>
  <c r="E14" i="206"/>
  <c r="F15" i="150"/>
  <c r="F17" i="150" s="1"/>
  <c r="F12" i="186"/>
  <c r="F11" i="186"/>
  <c r="E16" i="303"/>
  <c r="D11" i="308"/>
  <c r="D15" i="361"/>
  <c r="D17" i="361" s="1"/>
  <c r="D14" i="361"/>
  <c r="D14" i="298"/>
  <c r="D15" i="298"/>
  <c r="D17" i="298" s="1"/>
  <c r="C15" i="308"/>
  <c r="C14" i="308"/>
  <c r="C11" i="308"/>
  <c r="E17" i="361"/>
  <c r="F16" i="361"/>
  <c r="D16" i="381"/>
  <c r="D17" i="381" s="1"/>
  <c r="D14" i="381"/>
  <c r="G15" i="341"/>
  <c r="G17" i="341" s="1"/>
  <c r="C16" i="356"/>
  <c r="F11" i="371"/>
  <c r="D8" i="371"/>
  <c r="E14" i="371"/>
  <c r="E16" i="371"/>
  <c r="F11" i="381"/>
  <c r="E14" i="381"/>
  <c r="E16" i="381"/>
  <c r="C11" i="371"/>
  <c r="C15" i="252"/>
  <c r="C14" i="252"/>
  <c r="C8" i="201"/>
  <c r="C14" i="150"/>
  <c r="C15" i="150"/>
  <c r="C17" i="150" s="1"/>
  <c r="C14" i="145"/>
  <c r="C15" i="145"/>
  <c r="C17" i="145" s="1"/>
  <c r="E14" i="386"/>
  <c r="D11" i="341"/>
  <c r="F14" i="155"/>
  <c r="F15" i="155"/>
  <c r="F17" i="155" s="1"/>
  <c r="E12" i="186"/>
  <c r="E14" i="186" s="1"/>
  <c r="E11" i="186"/>
  <c r="C11" i="145"/>
  <c r="D13" i="191"/>
  <c r="E16" i="206"/>
  <c r="E8" i="176"/>
  <c r="E12" i="191"/>
  <c r="E14" i="191" s="1"/>
  <c r="D12" i="196"/>
  <c r="D14" i="196" s="1"/>
  <c r="D11" i="196"/>
  <c r="C8" i="191"/>
  <c r="E11" i="176"/>
  <c r="G14" i="308"/>
  <c r="G15" i="308"/>
  <c r="G17" i="308" s="1"/>
  <c r="G14" i="386"/>
  <c r="G16" i="386"/>
  <c r="G17" i="386" s="1"/>
  <c r="E14" i="361"/>
  <c r="C14" i="376"/>
  <c r="C16" i="376"/>
  <c r="C17" i="376" s="1"/>
  <c r="E14" i="252"/>
  <c r="E15" i="252"/>
  <c r="E17" i="252" s="1"/>
  <c r="C15" i="303"/>
  <c r="C14" i="303"/>
  <c r="F14" i="313"/>
  <c r="F15" i="313"/>
  <c r="G16" i="323"/>
  <c r="C8" i="298"/>
  <c r="D14" i="308"/>
  <c r="D15" i="308"/>
  <c r="D17" i="308" s="1"/>
  <c r="D8" i="386"/>
  <c r="G16" i="381"/>
  <c r="G17" i="381" s="1"/>
  <c r="G14" i="381"/>
  <c r="C15" i="386"/>
  <c r="E8" i="381"/>
  <c r="E15" i="341"/>
  <c r="D11" i="371"/>
  <c r="D11" i="252"/>
  <c r="G14" i="356"/>
  <c r="D15" i="252"/>
  <c r="E16" i="386"/>
  <c r="E17" i="386" s="1"/>
  <c r="D16" i="150"/>
  <c r="F13" i="196"/>
  <c r="E16" i="341"/>
  <c r="E17" i="341" s="1"/>
  <c r="E14" i="341"/>
  <c r="D11" i="206"/>
  <c r="D11" i="186"/>
  <c r="D12" i="186"/>
  <c r="D14" i="186" s="1"/>
  <c r="F15" i="201"/>
  <c r="C16" i="176"/>
  <c r="C16" i="201"/>
  <c r="F16" i="201"/>
  <c r="E14" i="181"/>
  <c r="E15" i="181"/>
  <c r="E17" i="181" s="1"/>
  <c r="D14" i="181"/>
  <c r="D15" i="181"/>
  <c r="D17" i="181" s="1"/>
  <c r="D15" i="201"/>
  <c r="G11" i="186"/>
  <c r="G12" i="186"/>
  <c r="G14" i="186" s="1"/>
  <c r="C15" i="176"/>
  <c r="C14" i="176"/>
  <c r="C16" i="252"/>
  <c r="E11" i="313"/>
  <c r="E14" i="313"/>
  <c r="E15" i="313"/>
  <c r="E17" i="313" s="1"/>
  <c r="D16" i="303"/>
  <c r="D17" i="303" s="1"/>
  <c r="G14" i="351"/>
  <c r="G15" i="351"/>
  <c r="G17" i="351" s="1"/>
  <c r="F14" i="308"/>
  <c r="F15" i="308"/>
  <c r="F17" i="308" s="1"/>
  <c r="D14" i="323"/>
  <c r="D15" i="323"/>
  <c r="D17" i="323" s="1"/>
  <c r="F16" i="313"/>
  <c r="E14" i="351"/>
  <c r="E15" i="351"/>
  <c r="E17" i="351" s="1"/>
  <c r="C8" i="361"/>
  <c r="C8" i="303"/>
  <c r="C11" i="361"/>
  <c r="D14" i="303"/>
  <c r="D11" i="298"/>
  <c r="F16" i="298"/>
  <c r="E14" i="303"/>
  <c r="E15" i="381"/>
  <c r="D14" i="351"/>
  <c r="C14" i="356"/>
  <c r="C15" i="356"/>
  <c r="C17" i="356" s="1"/>
  <c r="G16" i="376"/>
  <c r="G17" i="376" s="1"/>
  <c r="G14" i="376"/>
  <c r="C16" i="341"/>
  <c r="C17" i="341" s="1"/>
  <c r="C14" i="341"/>
  <c r="F16" i="356"/>
  <c r="E8" i="371"/>
  <c r="D16" i="376"/>
  <c r="D17" i="376" s="1"/>
  <c r="D14" i="376"/>
  <c r="G11" i="341"/>
  <c r="C13" i="134"/>
  <c r="C8" i="134"/>
  <c r="C14" i="134" s="1"/>
  <c r="C8" i="371"/>
  <c r="E11" i="381"/>
  <c r="F14" i="341"/>
  <c r="F16" i="341"/>
  <c r="G15" i="356"/>
  <c r="G17" i="356" s="1"/>
  <c r="F14" i="252"/>
  <c r="F17" i="145"/>
  <c r="E14" i="150"/>
  <c r="F8" i="181"/>
  <c r="F13" i="186"/>
  <c r="C8" i="176"/>
  <c r="E11" i="196"/>
  <c r="E12" i="196"/>
  <c r="E14" i="196" s="1"/>
  <c r="F8" i="186"/>
  <c r="C14" i="323"/>
  <c r="C15" i="323"/>
  <c r="C17" i="323" s="1"/>
  <c r="F14" i="386"/>
  <c r="F16" i="386"/>
  <c r="F17" i="386" s="1"/>
  <c r="F16" i="376"/>
  <c r="F17" i="376" s="1"/>
  <c r="F14" i="376"/>
  <c r="G15" i="313"/>
  <c r="G14" i="313"/>
  <c r="F14" i="323"/>
  <c r="F15" i="323"/>
  <c r="F17" i="323" s="1"/>
  <c r="C14" i="313"/>
  <c r="C15" i="313"/>
  <c r="C17" i="313" s="1"/>
  <c r="G14" i="303"/>
  <c r="G15" i="303"/>
  <c r="G17" i="303" s="1"/>
  <c r="F11" i="356"/>
  <c r="E15" i="298"/>
  <c r="E17" i="298" s="1"/>
  <c r="E14" i="298"/>
  <c r="D15" i="351"/>
  <c r="D17" i="351" s="1"/>
  <c r="E17" i="303"/>
  <c r="G15" i="361"/>
  <c r="G17" i="361" s="1"/>
  <c r="G14" i="361"/>
  <c r="F14" i="361"/>
  <c r="F15" i="361"/>
  <c r="D16" i="252"/>
  <c r="D15" i="386"/>
  <c r="D17" i="386" s="1"/>
  <c r="E16" i="376"/>
  <c r="E17" i="376" s="1"/>
  <c r="E14" i="376"/>
  <c r="F15" i="341"/>
  <c r="F11" i="341"/>
  <c r="F16" i="381"/>
  <c r="F14" i="381"/>
  <c r="C8" i="252"/>
  <c r="D14" i="386"/>
  <c r="D16" i="206"/>
  <c r="D17" i="206" s="1"/>
  <c r="C16" i="206"/>
  <c r="C17" i="206" s="1"/>
  <c r="D8" i="155"/>
  <c r="F14" i="206"/>
  <c r="F15" i="206"/>
  <c r="F17" i="206" s="1"/>
  <c r="G15" i="150"/>
  <c r="G17" i="150" s="1"/>
  <c r="G14" i="150"/>
  <c r="E17" i="150"/>
  <c r="C11" i="186"/>
  <c r="C12" i="186"/>
  <c r="C14" i="186" s="1"/>
  <c r="D16" i="201"/>
  <c r="G16" i="206"/>
  <c r="C13" i="191"/>
  <c r="C14" i="191" s="1"/>
  <c r="C14" i="155"/>
  <c r="G16" i="201"/>
  <c r="F8" i="196"/>
  <c r="F14" i="176"/>
  <c r="F15" i="176"/>
  <c r="F17" i="176" s="1"/>
  <c r="C14" i="206"/>
  <c r="C17" i="252" l="1"/>
  <c r="F17" i="252"/>
  <c r="F17" i="313"/>
  <c r="C17" i="381"/>
  <c r="E17" i="371"/>
  <c r="C17" i="308"/>
  <c r="F17" i="371"/>
  <c r="F17" i="381"/>
  <c r="G17" i="206"/>
  <c r="C17" i="155"/>
  <c r="E17" i="356"/>
  <c r="D17" i="201"/>
  <c r="F17" i="201"/>
  <c r="D14" i="191"/>
  <c r="E17" i="201"/>
  <c r="E17" i="323"/>
  <c r="D17" i="252"/>
  <c r="C17" i="386"/>
  <c r="C17" i="201"/>
  <c r="C17" i="303"/>
  <c r="F17" i="356"/>
  <c r="F14" i="196"/>
  <c r="F17" i="361"/>
  <c r="G17" i="313"/>
  <c r="F14" i="186"/>
  <c r="D17" i="150"/>
  <c r="F17" i="341"/>
  <c r="E17" i="381"/>
  <c r="G17" i="323"/>
  <c r="G17" i="201"/>
  <c r="C17" i="176"/>
  <c r="F17" i="298"/>
  <c r="E17" i="206"/>
  <c r="C17" i="371"/>
  <c r="C17" i="298"/>
</calcChain>
</file>

<file path=xl/sharedStrings.xml><?xml version="1.0" encoding="utf-8"?>
<sst xmlns="http://schemas.openxmlformats.org/spreadsheetml/2006/main" count="4895" uniqueCount="330">
  <si>
    <t>میزان محکومیت</t>
  </si>
  <si>
    <t>تعداد پرونده های متشکله</t>
  </si>
  <si>
    <t>تذکر</t>
  </si>
  <si>
    <t>تعداد واحدهای بدون تخلف</t>
  </si>
  <si>
    <t>تعداد واحدهای دارای تخلف</t>
  </si>
  <si>
    <t>تعداد بازرسی</t>
  </si>
  <si>
    <t>تعداد اکیپ گشت</t>
  </si>
  <si>
    <t>ردیف</t>
  </si>
  <si>
    <t>سازمان تعزيرات حكومتي</t>
  </si>
  <si>
    <t>صفحه 1 از 1</t>
  </si>
  <si>
    <t>واحد سازمانی :سازمان تعزيرات حكومتي</t>
  </si>
  <si>
    <t>صنفی/ غیر صنفی:</t>
  </si>
  <si>
    <t>گزارش عملکرد شعب به همراه ارزش تخلف و جزای نقدی</t>
  </si>
  <si>
    <t>درجه اهمیت پرونده:</t>
  </si>
  <si>
    <t>کل دادنامه های جزای نقدی</t>
  </si>
  <si>
    <t>کل پرونده های قرار صادر شده</t>
  </si>
  <si>
    <t>کل پرونده های عدم صلاحیت صادر شده</t>
  </si>
  <si>
    <t>کل پرونده های برائت یافته</t>
  </si>
  <si>
    <t>کل پرونده های محکومیت یافته</t>
  </si>
  <si>
    <t>کل پرونده های مانده در پایان دوره</t>
  </si>
  <si>
    <t>کل پرونده های مختومه شده</t>
  </si>
  <si>
    <t>کل پرونده های تشکیل شده</t>
  </si>
  <si>
    <t>استان</t>
  </si>
  <si>
    <t>نوع پرونده</t>
  </si>
  <si>
    <t>مقدار</t>
  </si>
  <si>
    <t>تعداد</t>
  </si>
  <si>
    <t>ارزش تخلف از نظر کاشف</t>
  </si>
  <si>
    <t>اصلي</t>
  </si>
  <si>
    <t>کالا و خدمات</t>
  </si>
  <si>
    <t>نحوه تشکیل پرونده : عادی و گشت سیار و طرح نظارتي</t>
  </si>
  <si>
    <t>مرجع اعلام کننده :</t>
  </si>
  <si>
    <t>صنفی / غیر صنفی: صنفي و غيرصنفي</t>
  </si>
  <si>
    <t>اصلی / نیابتی: اصلي</t>
  </si>
  <si>
    <t>ارزش تخلف از نظر کاشف:</t>
  </si>
  <si>
    <t>گزارش آمار عملکرد شعب رسیدگی بدوی</t>
  </si>
  <si>
    <t>تا:</t>
  </si>
  <si>
    <t>متوسط محکومیت صادر شده در رای</t>
  </si>
  <si>
    <t>مبلغ ریالی محکومیت در رای</t>
  </si>
  <si>
    <t>درصد عملکرد</t>
  </si>
  <si>
    <t>مانده</t>
  </si>
  <si>
    <t>مختومه</t>
  </si>
  <si>
    <t>وارده</t>
  </si>
  <si>
    <t>پرونده قاچاق کالا و ارز</t>
  </si>
  <si>
    <t>پرونده ويژه بهداشت، دارو و درمان</t>
  </si>
  <si>
    <t>موضوع پرونده</t>
  </si>
  <si>
    <t xml:space="preserve">سال </t>
  </si>
  <si>
    <t>درصد افزایش یا کاهش</t>
  </si>
  <si>
    <t>سال</t>
  </si>
  <si>
    <t>موجودي</t>
  </si>
  <si>
    <t>محكوميت ريالي</t>
  </si>
  <si>
    <t>سال 1397</t>
  </si>
  <si>
    <t>درصد رشد يا كاهش</t>
  </si>
  <si>
    <t>نحوه تشکیل پرونده :</t>
  </si>
  <si>
    <t>موجودی</t>
  </si>
  <si>
    <t>واحد تعزیرات</t>
  </si>
  <si>
    <t>نوع تخلف</t>
  </si>
  <si>
    <t>عادي - كالا و خدمات</t>
  </si>
  <si>
    <t>ويژه - بهداشت ، دارو و درمان و دامپزشكي</t>
  </si>
  <si>
    <t xml:space="preserve">ويژه - قاچاق كالا و ارز </t>
  </si>
  <si>
    <t>جمع كل</t>
  </si>
  <si>
    <t>نوع کالا/ارز/خدمات :</t>
  </si>
  <si>
    <t>نوع شخص: حقیقی و حقوقی</t>
  </si>
  <si>
    <t>نوع طرح نظارتی:</t>
  </si>
  <si>
    <t>سال 1398</t>
  </si>
  <si>
    <t>1</t>
  </si>
  <si>
    <t>2</t>
  </si>
  <si>
    <t>3</t>
  </si>
  <si>
    <t>از تاریخ: 1398/01/01</t>
  </si>
  <si>
    <t>از تاریخ: 1397/01/01</t>
  </si>
  <si>
    <t>تا تاریخ: 1397/12/29</t>
  </si>
  <si>
    <t>گوشت مرغ</t>
  </si>
  <si>
    <t>فولاد</t>
  </si>
  <si>
    <t>تا تاریخ: 1398/12/03</t>
  </si>
  <si>
    <t>1398/12/03 :تاریخ چاپ گزارش</t>
  </si>
  <si>
    <t>تا تاریخ: 1397/12/03</t>
  </si>
  <si>
    <t xml:space="preserve"> </t>
  </si>
  <si>
    <t>تا تاریخ: 1398/12/10</t>
  </si>
  <si>
    <t>1398/12/10 :تاریخ چاپ گزارش</t>
  </si>
  <si>
    <t>تا تاریخ: 1397/12/10</t>
  </si>
  <si>
    <t>5</t>
  </si>
  <si>
    <t>16</t>
  </si>
  <si>
    <t>8</t>
  </si>
  <si>
    <t>15</t>
  </si>
  <si>
    <t>4</t>
  </si>
  <si>
    <t>0</t>
  </si>
  <si>
    <t>سال 1399</t>
  </si>
  <si>
    <t>مرجع اعلام کننده :اتاق اصناف ايران</t>
  </si>
  <si>
    <t>مرجع اعلام کننده :سازمان حمايت مصرف كننده - سازمانهاي صنعت، معدن و تجارت,انجمن حمايت از حقوق مصرف كنندگان,انجمن حمايت از حقوق مصرف كننده,وزارت صمت</t>
  </si>
  <si>
    <t>60</t>
  </si>
  <si>
    <t>مرجع</t>
  </si>
  <si>
    <t>سال 99</t>
  </si>
  <si>
    <t>درصد</t>
  </si>
  <si>
    <t>اصناف</t>
  </si>
  <si>
    <t>سازمان حمایت و صمت</t>
  </si>
  <si>
    <t>سایر</t>
  </si>
  <si>
    <t>کل</t>
  </si>
  <si>
    <t>تا تاریخ: 1399/12/30</t>
  </si>
  <si>
    <t>درجه اهمیت پرونده: عادی و مهم و ملی</t>
  </si>
  <si>
    <t>363</t>
  </si>
  <si>
    <t>درجه اهمیت پرونده: ملی</t>
  </si>
  <si>
    <t>14</t>
  </si>
  <si>
    <t>12</t>
  </si>
  <si>
    <t>102.20</t>
  </si>
  <si>
    <t>7</t>
  </si>
  <si>
    <t>سال 1400</t>
  </si>
  <si>
    <t>از تاریخ: 1399/01/01</t>
  </si>
  <si>
    <t>1400/01/18 :تاریخ چاپ گزارش</t>
  </si>
  <si>
    <t>22911</t>
  </si>
  <si>
    <t>462332</t>
  </si>
  <si>
    <t>32736</t>
  </si>
  <si>
    <t>100.90</t>
  </si>
  <si>
    <t>3845</t>
  </si>
  <si>
    <t>82986</t>
  </si>
  <si>
    <t>4586</t>
  </si>
  <si>
    <t>102.10</t>
  </si>
  <si>
    <t>52787</t>
  </si>
  <si>
    <t>1429</t>
  </si>
  <si>
    <t>11768</t>
  </si>
  <si>
    <t>166182</t>
  </si>
  <si>
    <t>15276</t>
  </si>
  <si>
    <t>115.80</t>
  </si>
  <si>
    <t>352</t>
  </si>
  <si>
    <t>103.70</t>
  </si>
  <si>
    <t>5122</t>
  </si>
  <si>
    <t>198</t>
  </si>
  <si>
    <t>101.70</t>
  </si>
  <si>
    <t>7307</t>
  </si>
  <si>
    <t>261259</t>
  </si>
  <si>
    <t>11570</t>
  </si>
  <si>
    <t>101.40</t>
  </si>
  <si>
    <t>400</t>
  </si>
  <si>
    <t>6362</t>
  </si>
  <si>
    <t>489</t>
  </si>
  <si>
    <t>100.50</t>
  </si>
  <si>
    <t>3850</t>
  </si>
  <si>
    <t>27</t>
  </si>
  <si>
    <t>از تاریخ: 1400/01/01</t>
  </si>
  <si>
    <t>محکومیت</t>
  </si>
  <si>
    <t>Values</t>
  </si>
  <si>
    <t>Row Labels</t>
  </si>
  <si>
    <t>Sum of موجودی</t>
  </si>
  <si>
    <t>Sum of وارده</t>
  </si>
  <si>
    <t>Sum of مختومه</t>
  </si>
  <si>
    <t>Sum of مانده</t>
  </si>
  <si>
    <t>Sum of محکومیت</t>
  </si>
  <si>
    <t>Grand Total</t>
  </si>
  <si>
    <t>تا تاریخ: 1400/01/29</t>
  </si>
  <si>
    <t>1400/01/29 :تاریخ چاپ گزارش</t>
  </si>
  <si>
    <t>تا تاریخ: 1399/01/29</t>
  </si>
  <si>
    <t>روغن هاي خوراكي</t>
  </si>
  <si>
    <t>ميوه ها</t>
  </si>
  <si>
    <t>نحوه تشکیل پرونده :گشت سیار</t>
  </si>
  <si>
    <t>تا تاریخ: 1400/03/29</t>
  </si>
  <si>
    <t>1400/03/28 :تاریخ چاپ گزارش</t>
  </si>
  <si>
    <t>تا تاریخ: 1399/03/29</t>
  </si>
  <si>
    <t>تخم مرغ</t>
  </si>
  <si>
    <t>گوشت دام</t>
  </si>
  <si>
    <t>سيمان</t>
  </si>
  <si>
    <t>1400/03/29 :تاریخ چاپ گزارش</t>
  </si>
  <si>
    <t>جوجه موجود زنده,جوجه كامل</t>
  </si>
  <si>
    <t>نهاده هاي تغذيه اي و مكمل هاي رشد حيواني,افزودني خوراك دام,تفاله خوراك دام,كاه خوراك دام,ملاس خوراك دام,يونجه خوراك دام,خوراك مخصوص چارپايان</t>
  </si>
  <si>
    <t>فرآورده هاي غير خشك كشاورزي,فرآورده هاي خشك كشاورزي</t>
  </si>
  <si>
    <t>تا تاریخ: 1400/04/26</t>
  </si>
  <si>
    <t>1400/04/25 :تاریخ چاپ گزارش</t>
  </si>
  <si>
    <t>تا تاریخ: 1399/04/26</t>
  </si>
  <si>
    <t>تا تاریخ: 1400/06/14</t>
  </si>
  <si>
    <t>1400/06/13 :تاریخ چاپ گزارش</t>
  </si>
  <si>
    <t>تا تاریخ: 1399/06/14</t>
  </si>
  <si>
    <t>نحوه تشکیل پرونده :عادی و گشت سیار و طرح نظارتي و مکانيزه</t>
  </si>
  <si>
    <t>360</t>
  </si>
  <si>
    <t>نحوه تشکیل پرونده : عادی و گشت سیار و طرح نظارتي و مکانیزه</t>
  </si>
  <si>
    <t>97.70</t>
  </si>
  <si>
    <t>96.30</t>
  </si>
  <si>
    <t>21</t>
  </si>
  <si>
    <t>7241</t>
  </si>
  <si>
    <t>22</t>
  </si>
  <si>
    <t>تا تاریخ: 1400/07/10</t>
  </si>
  <si>
    <t>1400/07/09 :تاریخ چاپ گزارش</t>
  </si>
  <si>
    <t>96.20</t>
  </si>
  <si>
    <t>31930</t>
  </si>
  <si>
    <t>232340</t>
  </si>
  <si>
    <t>22735</t>
  </si>
  <si>
    <t>5563</t>
  </si>
  <si>
    <t>47478</t>
  </si>
  <si>
    <t>3736</t>
  </si>
  <si>
    <t>94.20</t>
  </si>
  <si>
    <t>2295</t>
  </si>
  <si>
    <t>31389</t>
  </si>
  <si>
    <t>95.20</t>
  </si>
  <si>
    <t>16046</t>
  </si>
  <si>
    <t>85164</t>
  </si>
  <si>
    <t>11719</t>
  </si>
  <si>
    <t>129</t>
  </si>
  <si>
    <t>96.60</t>
  </si>
  <si>
    <t>83</t>
  </si>
  <si>
    <t>1901</t>
  </si>
  <si>
    <t>95.50</t>
  </si>
  <si>
    <t>13414</t>
  </si>
  <si>
    <t>130794</t>
  </si>
  <si>
    <t>95.60</t>
  </si>
  <si>
    <t>585</t>
  </si>
  <si>
    <t>3594</t>
  </si>
  <si>
    <t>419</t>
  </si>
  <si>
    <t>99.70</t>
  </si>
  <si>
    <t>11</t>
  </si>
  <si>
    <t>946</t>
  </si>
  <si>
    <t>تا تاریخ: 1399/07/10</t>
  </si>
  <si>
    <r>
      <t xml:space="preserve">آمار پرونده های </t>
    </r>
    <r>
      <rPr>
        <b/>
        <sz val="14"/>
        <color rgb="FFFF0000"/>
        <rFont val="B Zar"/>
        <charset val="178"/>
      </rPr>
      <t>وارده از سوی مراجع نظارتی</t>
    </r>
    <r>
      <rPr>
        <b/>
        <sz val="14"/>
        <color rgb="FF000000"/>
        <rFont val="B Zar"/>
        <charset val="178"/>
      </rPr>
      <t>(از ابتدای سال 1400 تا 1400/07/10 و مقایسه با  مدت مشابه سال قبل)</t>
    </r>
  </si>
  <si>
    <t>روغن موتور</t>
  </si>
  <si>
    <t>41</t>
  </si>
  <si>
    <t>39</t>
  </si>
  <si>
    <t>31</t>
  </si>
  <si>
    <t>36</t>
  </si>
  <si>
    <t>13</t>
  </si>
  <si>
    <t>43</t>
  </si>
  <si>
    <t>194</t>
  </si>
  <si>
    <t>19</t>
  </si>
  <si>
    <t>197</t>
  </si>
  <si>
    <t>49</t>
  </si>
  <si>
    <t>235</t>
  </si>
  <si>
    <t>233</t>
  </si>
  <si>
    <t>29</t>
  </si>
  <si>
    <t>10</t>
  </si>
  <si>
    <t>32</t>
  </si>
  <si>
    <t>9</t>
  </si>
  <si>
    <t>48</t>
  </si>
  <si>
    <t>اداره كل تعزيرات استان تهران</t>
  </si>
  <si>
    <t>اداره كل تعزيرات استان اصفهان</t>
  </si>
  <si>
    <t>6</t>
  </si>
  <si>
    <t>اداره كل تعزيرات استان اردبيل</t>
  </si>
  <si>
    <t>اداره كل تعزيرات استان آذربايجان شرقي</t>
  </si>
  <si>
    <t>اداره كل تعزيرات استان مركزي</t>
  </si>
  <si>
    <t>اداره كل تعزيرات استان خراسان رضوي</t>
  </si>
  <si>
    <t>اداره كل تعزيرات استان قزوين</t>
  </si>
  <si>
    <t>17</t>
  </si>
  <si>
    <t>اداره كل تعزيرات استان مازندران</t>
  </si>
  <si>
    <t>اداره كل تعزيرات استان فارس</t>
  </si>
  <si>
    <t>34</t>
  </si>
  <si>
    <t>37</t>
  </si>
  <si>
    <t>46</t>
  </si>
  <si>
    <t>اداره كل تعزيرات استان آذربايجان غربي</t>
  </si>
  <si>
    <t>اداره كل تعزيرات استان چهارمحال وبختياري</t>
  </si>
  <si>
    <t>18</t>
  </si>
  <si>
    <t>اداره كل تعزيرات استان خوزستان</t>
  </si>
  <si>
    <t>20</t>
  </si>
  <si>
    <t>اداره كل تعزيرات استان گيلان</t>
  </si>
  <si>
    <t>اداره كل تعزيرات استان كرمان</t>
  </si>
  <si>
    <t>23</t>
  </si>
  <si>
    <t>24</t>
  </si>
  <si>
    <t>اداره كل تعزيرات استان يزد</t>
  </si>
  <si>
    <t>25</t>
  </si>
  <si>
    <t>اداره كل تعزيرات استان سيستان و بلوچستان</t>
  </si>
  <si>
    <t>26</t>
  </si>
  <si>
    <t>اداره كل تعزيرات استان هرمزگان</t>
  </si>
  <si>
    <t>28</t>
  </si>
  <si>
    <t>اداره كل تعزيرات استان بوشهر</t>
  </si>
  <si>
    <t>30</t>
  </si>
  <si>
    <t>اداره كل تعزيرات استان لرستان</t>
  </si>
  <si>
    <t>33</t>
  </si>
  <si>
    <t>اداره كل تعزيرات استان همدان</t>
  </si>
  <si>
    <t>اداره كل تعزيرات حكومتي شهرستان هاي تهران</t>
  </si>
  <si>
    <t>35</t>
  </si>
  <si>
    <t>اداره كل تعزيرات استان سمنان</t>
  </si>
  <si>
    <t>38</t>
  </si>
  <si>
    <t>اداره كل تعزيرات استان قم</t>
  </si>
  <si>
    <t>اداره كل تعزيرات استان البرز</t>
  </si>
  <si>
    <t>40</t>
  </si>
  <si>
    <t>اداره كل تعزيرات استان كردستان</t>
  </si>
  <si>
    <t>42</t>
  </si>
  <si>
    <t>صفحه 5 از 5</t>
  </si>
  <si>
    <t>تا تاریخ: 1400/07/23</t>
  </si>
  <si>
    <t>1400/07/23 :تاریخ چاپ گزارش</t>
  </si>
  <si>
    <t>تا تاریخ: 1399/07/23</t>
  </si>
  <si>
    <t>تا تاریخ: 1400/08/07</t>
  </si>
  <si>
    <t>1400/08/07 :تاریخ چاپ گزارش</t>
  </si>
  <si>
    <t>تا تاریخ: 1399/08/07</t>
  </si>
  <si>
    <t>تجهيزات و سيستم هاي صوتي و تصويري,اثاثيه,لوازم آشپزي و غذاخوري,مبلمان</t>
  </si>
  <si>
    <t>نهاده هاي تغذيه اي و مكمل هاي رشد حيواني,تفاله خوراك دام,خوراك تركيبي دام,كاه خوراك دام,ملاس خوراك دام,يونجه خوراك دام,خوراك مخصوص چارپايان</t>
  </si>
  <si>
    <t>تا تاریخ: 1400/08/17</t>
  </si>
  <si>
    <t>1400/08/17 :تاریخ چاپ گزارش</t>
  </si>
  <si>
    <t>تا تاریخ: 1399/08/17</t>
  </si>
  <si>
    <t>تلفن همراه,گوشي تلفن همراه</t>
  </si>
  <si>
    <r>
      <t xml:space="preserve">محکومیت ریالی </t>
    </r>
    <r>
      <rPr>
        <b/>
        <sz val="12"/>
        <rFont val="B Nazanin"/>
        <charset val="178"/>
      </rPr>
      <t xml:space="preserve">کالا و خدمات </t>
    </r>
    <r>
      <rPr>
        <b/>
        <sz val="10"/>
        <rFont val="B Nazanin"/>
        <charset val="178"/>
      </rPr>
      <t xml:space="preserve">سال </t>
    </r>
    <r>
      <rPr>
        <b/>
        <sz val="12"/>
        <rFont val="B Nazanin"/>
        <charset val="178"/>
      </rPr>
      <t>1399-</t>
    </r>
    <r>
      <rPr>
        <b/>
        <sz val="10"/>
        <rFont val="B Nazanin"/>
        <charset val="178"/>
      </rPr>
      <t xml:space="preserve"> شعبه- </t>
    </r>
    <r>
      <rPr>
        <b/>
        <sz val="12"/>
        <rFont val="B Nazanin"/>
        <charset val="178"/>
      </rPr>
      <t>عادی - مهم و ملی</t>
    </r>
  </si>
  <si>
    <r>
      <t xml:space="preserve">محکومیت ریالی </t>
    </r>
    <r>
      <rPr>
        <b/>
        <sz val="12"/>
        <rFont val="B Nazanin"/>
        <charset val="178"/>
      </rPr>
      <t>کالا و خدمات</t>
    </r>
    <r>
      <rPr>
        <b/>
        <sz val="10"/>
        <rFont val="B Nazanin"/>
        <charset val="178"/>
      </rPr>
      <t xml:space="preserve"> سال </t>
    </r>
    <r>
      <rPr>
        <b/>
        <sz val="12"/>
        <rFont val="B Nazanin"/>
        <charset val="178"/>
      </rPr>
      <t>1400</t>
    </r>
    <r>
      <rPr>
        <b/>
        <sz val="10"/>
        <rFont val="B Nazanin"/>
        <charset val="178"/>
      </rPr>
      <t xml:space="preserve">- شعبه- </t>
    </r>
    <r>
      <rPr>
        <b/>
        <sz val="12"/>
        <rFont val="B Nazanin"/>
        <charset val="178"/>
      </rPr>
      <t>عادی - مهم و ملی</t>
    </r>
  </si>
  <si>
    <r>
      <t xml:space="preserve">محکومیت ریالی </t>
    </r>
    <r>
      <rPr>
        <b/>
        <sz val="12"/>
        <rFont val="B Nazanin"/>
        <charset val="178"/>
      </rPr>
      <t>بهداشت</t>
    </r>
    <r>
      <rPr>
        <b/>
        <sz val="10"/>
        <rFont val="B Nazanin"/>
        <charset val="178"/>
      </rPr>
      <t xml:space="preserve"> سال </t>
    </r>
    <r>
      <rPr>
        <b/>
        <sz val="12"/>
        <rFont val="B Nazanin"/>
        <charset val="178"/>
      </rPr>
      <t>1399</t>
    </r>
    <r>
      <rPr>
        <b/>
        <sz val="10"/>
        <rFont val="B Nazanin"/>
        <charset val="178"/>
      </rPr>
      <t xml:space="preserve">- شعبه- </t>
    </r>
    <r>
      <rPr>
        <b/>
        <sz val="12"/>
        <rFont val="B Nazanin"/>
        <charset val="178"/>
      </rPr>
      <t>عادی</t>
    </r>
  </si>
  <si>
    <t>خودرو ها</t>
  </si>
  <si>
    <t>تا تاریخ: 1400/09/15</t>
  </si>
  <si>
    <t>1400/09/15 :تاریخ چاپ گزارش</t>
  </si>
  <si>
    <t>تا تاریخ: 1399/09/15</t>
  </si>
  <si>
    <t>تا تاریخ: 1400/12/16</t>
  </si>
  <si>
    <t>1400/12/16 :تاریخ چاپ گزارش</t>
  </si>
  <si>
    <t>تا تاریخ: 1399/12/16</t>
  </si>
  <si>
    <t>مواد كاني و فلزات اساسي,شيشه ، مصنوعات شيشه اي و آيينه ها</t>
  </si>
  <si>
    <t>تا تاریخ: 1400/12/23</t>
  </si>
  <si>
    <t>1400/12/23 :تاریخ چاپ گزارش</t>
  </si>
  <si>
    <t>تا تاریخ: 1399/12/23</t>
  </si>
  <si>
    <t>لبنيات</t>
  </si>
  <si>
    <t>سال 1401</t>
  </si>
  <si>
    <t>از تاریخ: 1401/01/01</t>
  </si>
  <si>
    <t>تا تاریخ: 1401/01/15</t>
  </si>
  <si>
    <t>تا تاریخ: 1400/01/15</t>
  </si>
  <si>
    <t>1401/01/15 :تاریخ چاپ گزارش</t>
  </si>
  <si>
    <t>تا تاریخ: 1401/01/22</t>
  </si>
  <si>
    <t>تا تاریخ: 1400/01/22</t>
  </si>
  <si>
    <t>1401/01/22 :تاریخ چاپ گزارش</t>
  </si>
  <si>
    <t>ذرت,ذرت خوراك دام</t>
  </si>
  <si>
    <t>173</t>
  </si>
  <si>
    <t>تا تاریخ: 1400/12/29</t>
  </si>
  <si>
    <t>تا تاریخ: 1399/12/29</t>
  </si>
  <si>
    <t>حمل و نقل كالا و پست</t>
  </si>
  <si>
    <t>151</t>
  </si>
  <si>
    <t>153</t>
  </si>
  <si>
    <t>213</t>
  </si>
  <si>
    <t>211</t>
  </si>
  <si>
    <t>با مدت مشابه سال قبل</t>
  </si>
  <si>
    <r>
      <t xml:space="preserve">مقايسه آمار عملكرد </t>
    </r>
    <r>
      <rPr>
        <b/>
        <sz val="14"/>
        <color rgb="FFFF0000"/>
        <rFont val="B Homa"/>
        <charset val="178"/>
      </rPr>
      <t>شعب بدوي عادي و تخصصي</t>
    </r>
  </si>
  <si>
    <r>
      <t>با مدت</t>
    </r>
    <r>
      <rPr>
        <b/>
        <sz val="12"/>
        <color rgb="FF000000"/>
        <rFont val="Calibri"/>
        <family val="2"/>
      </rPr>
      <t xml:space="preserve"> </t>
    </r>
    <r>
      <rPr>
        <b/>
        <sz val="12"/>
        <color rgb="FF000000"/>
        <rFont val="B Homa"/>
        <charset val="178"/>
      </rPr>
      <t>مشابه سال قبل</t>
    </r>
  </si>
  <si>
    <r>
      <t xml:space="preserve">     مقایسه آمار </t>
    </r>
    <r>
      <rPr>
        <b/>
        <sz val="12"/>
        <color rgb="FFFF0000"/>
        <rFont val="B Homa"/>
        <charset val="178"/>
      </rPr>
      <t>گشت های سیار مشترک</t>
    </r>
  </si>
  <si>
    <r>
      <t>مقايسه آمار تخلفات</t>
    </r>
    <r>
      <rPr>
        <b/>
        <sz val="14"/>
        <color rgb="FF000000"/>
        <rFont val="Arial"/>
        <family val="2"/>
      </rPr>
      <t xml:space="preserve">  </t>
    </r>
  </si>
  <si>
    <t>سال 1402</t>
  </si>
  <si>
    <t>سال 1403</t>
  </si>
  <si>
    <t>از تاریخ: 1403/01/01</t>
  </si>
  <si>
    <t>تا تاریخ: 1403/12/30</t>
  </si>
  <si>
    <t>5004</t>
  </si>
  <si>
    <t>168158</t>
  </si>
  <si>
    <t>165038</t>
  </si>
  <si>
    <t>مقايسه آمار تخلف گرانفروشی</t>
  </si>
  <si>
    <t>8124</t>
  </si>
  <si>
    <t>174620</t>
  </si>
  <si>
    <t>179555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</si>
</sst>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_-* #,##0.00\-;_-* &quot;-&quot;??_-;_-@_-"/>
    <numFmt numFmtId="165" formatCode="%\ 00"/>
    <numFmt numFmtId="166" formatCode="###\ ###\ ###\ ###\ ###\ ###"/>
    <numFmt numFmtId="167" formatCode="###\ ###\ ###\ ###\ ##0"/>
    <numFmt numFmtId="168" formatCode="%\ 0"/>
  </numFmts>
  <fonts count="80">
    <font>
      <sz val="10"/>
      <name val="Arial"/>
      <charset val="1"/>
    </font>
    <font>
      <sz val="10"/>
      <name val="Arial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sz val="12"/>
      <name val="Nazanin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sz val="10"/>
      <name val="Arial"/>
      <family val="2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b/>
      <sz val="12"/>
      <name val="B Nazanin"/>
      <charset val="178"/>
    </font>
    <font>
      <sz val="10"/>
      <name val="Arial"/>
      <family val="2"/>
    </font>
    <font>
      <b/>
      <sz val="10"/>
      <name val="B Nazanin"/>
      <charset val="178"/>
    </font>
    <font>
      <sz val="10"/>
      <name val="B Nazanin"/>
      <charset val="178"/>
    </font>
    <font>
      <b/>
      <sz val="9"/>
      <name val="B Nazanin"/>
      <charset val="178"/>
    </font>
    <font>
      <sz val="10"/>
      <color rgb="FF000000"/>
      <name val="Arial"/>
      <family val="2"/>
    </font>
    <font>
      <sz val="12"/>
      <color theme="1"/>
      <name val="B Nazanin"/>
      <family val="2"/>
      <charset val="178"/>
    </font>
    <font>
      <b/>
      <sz val="11"/>
      <color rgb="FF000000"/>
      <name val="B Mitra"/>
      <charset val="178"/>
    </font>
    <font>
      <sz val="11"/>
      <color rgb="FF000000"/>
      <name val="B Mitra"/>
      <charset val="178"/>
    </font>
    <font>
      <sz val="8"/>
      <color rgb="FF000000"/>
      <name val="B Mitra"/>
      <charset val="178"/>
    </font>
    <font>
      <b/>
      <sz val="8"/>
      <color rgb="FF000000"/>
      <name val="B Mitra"/>
      <charset val="178"/>
    </font>
    <font>
      <b/>
      <sz val="8"/>
      <color rgb="FF000000"/>
      <name val="B Mitra"/>
      <charset val="178"/>
    </font>
    <font>
      <b/>
      <sz val="12"/>
      <color rgb="FF000000"/>
      <name val="B Mitra"/>
      <charset val="178"/>
    </font>
    <font>
      <sz val="8"/>
      <color rgb="FF000000"/>
      <name val="Arial"/>
      <family val="2"/>
    </font>
    <font>
      <sz val="12"/>
      <color rgb="FF000000"/>
      <name val="B Mitra"/>
      <charset val="178"/>
    </font>
    <font>
      <sz val="12"/>
      <color rgb="FF000000"/>
      <name val="B Mitra"/>
      <charset val="178"/>
    </font>
    <font>
      <sz val="10"/>
      <color rgb="FF000000"/>
      <name val="Arial"/>
      <family val="2"/>
    </font>
    <font>
      <b/>
      <sz val="14"/>
      <color rgb="FF000000"/>
      <name val="B Zar"/>
      <charset val="178"/>
    </font>
    <font>
      <b/>
      <sz val="14"/>
      <color rgb="FFFF0000"/>
      <name val="B Zar"/>
      <charset val="178"/>
    </font>
    <font>
      <sz val="14"/>
      <color rgb="FF000000"/>
      <name val="Arial"/>
      <family val="2"/>
    </font>
    <font>
      <b/>
      <sz val="16"/>
      <color rgb="FF000000"/>
      <name val="B Zar"/>
      <charset val="178"/>
    </font>
    <font>
      <sz val="16"/>
      <color rgb="FF000000"/>
      <name val="B Zar"/>
      <charset val="178"/>
    </font>
    <font>
      <b/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b/>
      <sz val="12"/>
      <color rgb="FF000000"/>
      <name val="Microsoft Sans Serif"/>
      <family val="2"/>
    </font>
    <font>
      <b/>
      <sz val="11"/>
      <color rgb="FF000000"/>
      <name val="Microsoft Sans Serif"/>
      <family val="2"/>
    </font>
    <font>
      <sz val="11"/>
      <color rgb="FF000000"/>
      <name val="Microsoft Sans Serif"/>
      <family val="2"/>
    </font>
    <font>
      <sz val="8"/>
      <color rgb="FF000000"/>
      <name val="Microsoft Sans Serif"/>
      <family val="2"/>
    </font>
    <font>
      <sz val="12"/>
      <color rgb="FF000000"/>
      <name val="Microsoft Sans Serif"/>
      <family val="2"/>
    </font>
    <font>
      <b/>
      <sz val="14"/>
      <name val="B Nazanin"/>
      <charset val="178"/>
    </font>
    <font>
      <sz val="12"/>
      <color rgb="FF000000"/>
      <name val="Microsoft Sans Serif"/>
      <family val="2"/>
    </font>
    <font>
      <sz val="8"/>
      <color rgb="FF000000"/>
      <name val="Arial"/>
      <family val="2"/>
    </font>
    <font>
      <b/>
      <sz val="8"/>
      <color rgb="FF000000"/>
      <name val="Microsoft Sans Serif"/>
      <family val="2"/>
    </font>
    <font>
      <sz val="12"/>
      <color rgb="FF000000"/>
      <name val="Microsoft Sans Serif"/>
      <family val="2"/>
    </font>
    <font>
      <b/>
      <sz val="12"/>
      <color rgb="FF000000"/>
      <name val="Microsoft Sans Serif"/>
      <family val="2"/>
    </font>
    <font>
      <sz val="11"/>
      <color rgb="FF000000"/>
      <name val="Microsoft Sans Serif"/>
      <family val="2"/>
    </font>
    <font>
      <sz val="8"/>
      <color rgb="FF000000"/>
      <name val="Microsoft Sans Serif"/>
      <family val="2"/>
    </font>
    <font>
      <b/>
      <sz val="16"/>
      <name val="B Nazanin"/>
      <charset val="178"/>
    </font>
    <font>
      <b/>
      <sz val="11"/>
      <color rgb="FF000000"/>
      <name val="Microsoft Sans Serif"/>
      <family val="2"/>
    </font>
    <font>
      <b/>
      <sz val="14"/>
      <color rgb="FF000000"/>
      <name val="Microsoft Sans Serif"/>
      <family val="2"/>
    </font>
    <font>
      <sz val="8"/>
      <color rgb="FF000000"/>
      <name val="Arial"/>
      <family val="2"/>
    </font>
    <font>
      <b/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b/>
      <sz val="12"/>
      <color rgb="FF000000"/>
      <name val="Microsoft Sans Serif"/>
      <family val="2"/>
    </font>
    <font>
      <sz val="11"/>
      <color rgb="FF000000"/>
      <name val="Microsoft Sans Serif"/>
      <family val="2"/>
    </font>
    <font>
      <sz val="8"/>
      <color rgb="FF000000"/>
      <name val="Microsoft Sans Serif"/>
      <family val="2"/>
    </font>
    <font>
      <sz val="12"/>
      <color rgb="FF000000"/>
      <name val="Microsoft Sans Serif"/>
      <family val="2"/>
    </font>
    <font>
      <sz val="12"/>
      <color rgb="FF000000"/>
      <name val="Microsoft Sans Serif"/>
      <family val="2"/>
    </font>
    <font>
      <b/>
      <sz val="14"/>
      <color rgb="FF000000"/>
      <name val="B Homa"/>
      <charset val="178"/>
    </font>
    <font>
      <b/>
      <sz val="14"/>
      <color rgb="FFFF0000"/>
      <name val="B Homa"/>
      <charset val="178"/>
    </font>
    <font>
      <b/>
      <sz val="12"/>
      <color rgb="FF000000"/>
      <name val="B Homa"/>
      <charset val="178"/>
    </font>
    <font>
      <b/>
      <sz val="12"/>
      <color rgb="FFFF0000"/>
      <name val="B Homa"/>
      <charset val="178"/>
    </font>
    <font>
      <sz val="12"/>
      <name val="B Nazanin"/>
      <charset val="178"/>
    </font>
    <font>
      <b/>
      <sz val="12"/>
      <color rgb="FF000000"/>
      <name val="Calibri"/>
      <family val="2"/>
    </font>
    <font>
      <b/>
      <sz val="14"/>
      <color rgb="FF000000"/>
      <name val="Arial"/>
      <family val="2"/>
    </font>
    <font>
      <b/>
      <sz val="14"/>
      <color rgb="FFFF0000"/>
      <name val="B Nazanin"/>
      <charset val="178"/>
    </font>
    <font>
      <sz val="10"/>
      <color rgb="FF000000"/>
      <name val="Arial"/>
      <family val="2"/>
    </font>
    <font>
      <b/>
      <sz val="12"/>
      <color theme="1"/>
      <name val="B Homa"/>
      <charset val="178"/>
    </font>
    <font>
      <b/>
      <sz val="12"/>
      <color theme="1"/>
      <name val="B Nazanin"/>
      <charset val="17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9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lightGray">
        <fgColor indexed="9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9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48"/>
      </left>
      <right/>
      <top style="thick">
        <color indexed="48"/>
      </top>
      <bottom style="slantDashDot">
        <color indexed="48"/>
      </bottom>
      <diagonal/>
    </border>
    <border>
      <left style="medium">
        <color indexed="48"/>
      </left>
      <right style="medium">
        <color indexed="48"/>
      </right>
      <top style="thick">
        <color indexed="48"/>
      </top>
      <bottom style="slantDashDot">
        <color indexed="48"/>
      </bottom>
      <diagonal/>
    </border>
    <border>
      <left style="medium">
        <color indexed="48"/>
      </left>
      <right style="thick">
        <color indexed="48"/>
      </right>
      <top style="thick">
        <color indexed="48"/>
      </top>
      <bottom style="slantDashDot">
        <color indexed="48"/>
      </bottom>
      <diagonal/>
    </border>
    <border>
      <left style="thick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medium">
        <color indexed="48"/>
      </right>
      <top/>
      <bottom style="thin">
        <color indexed="48"/>
      </bottom>
      <diagonal/>
    </border>
    <border>
      <left style="medium">
        <color indexed="48"/>
      </left>
      <right style="medium">
        <color indexed="48"/>
      </right>
      <top/>
      <bottom/>
      <diagonal/>
    </border>
    <border>
      <left style="medium">
        <color indexed="48"/>
      </left>
      <right style="thick">
        <color indexed="48"/>
      </right>
      <top/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/>
      <top style="thin">
        <color indexed="48"/>
      </top>
      <bottom style="medium">
        <color indexed="48"/>
      </bottom>
      <diagonal/>
    </border>
    <border>
      <left style="medium">
        <color indexed="48"/>
      </left>
      <right style="medium">
        <color indexed="48"/>
      </right>
      <top/>
      <bottom style="medium">
        <color indexed="48"/>
      </bottom>
      <diagonal/>
    </border>
    <border>
      <left style="medium">
        <color indexed="48"/>
      </left>
      <right style="thick">
        <color indexed="48"/>
      </right>
      <top/>
      <bottom style="medium">
        <color indexed="48"/>
      </bottom>
      <diagonal/>
    </border>
    <border>
      <left style="thick">
        <color indexed="48"/>
      </left>
      <right/>
      <top style="thin">
        <color indexed="48"/>
      </top>
      <bottom/>
      <diagonal/>
    </border>
    <border>
      <left style="thick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/>
      <diagonal/>
    </border>
    <border>
      <left style="medium">
        <color indexed="48"/>
      </left>
      <right style="thick">
        <color indexed="48"/>
      </right>
      <top style="medium">
        <color indexed="48"/>
      </top>
      <bottom/>
      <diagonal/>
    </border>
    <border>
      <left style="thick">
        <color indexed="48"/>
      </left>
      <right style="medium">
        <color indexed="48"/>
      </right>
      <top style="thin">
        <color indexed="48"/>
      </top>
      <bottom/>
      <diagonal/>
    </border>
    <border>
      <left style="thick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thick">
        <color indexed="48"/>
      </right>
      <top style="slantDashDot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slantDashDot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slantDashDot">
        <color indexed="48"/>
      </bottom>
      <diagonal/>
    </border>
    <border>
      <left style="thick">
        <color indexed="48"/>
      </left>
      <right/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medium">
        <color indexed="48"/>
      </right>
      <top/>
      <bottom style="thick">
        <color indexed="48"/>
      </bottom>
      <diagonal/>
    </border>
    <border>
      <left style="medium">
        <color indexed="48"/>
      </left>
      <right style="thick">
        <color indexed="48"/>
      </right>
      <top/>
      <bottom style="thick">
        <color indexed="48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/>
      <diagonal/>
    </border>
    <border>
      <left style="medium">
        <color indexed="48"/>
      </left>
      <right style="thick">
        <color indexed="48"/>
      </right>
      <top style="slantDashDot">
        <color indexed="48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slantDashDot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slantDashDot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slantDashDot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DashDot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DashDot">
        <color indexed="64"/>
      </top>
      <bottom style="thick">
        <color indexed="64"/>
      </bottom>
      <diagonal/>
    </border>
    <border>
      <left style="medium">
        <color indexed="48"/>
      </left>
      <right style="medium">
        <color indexed="48"/>
      </right>
      <top style="slantDashDot">
        <color indexed="48"/>
      </top>
      <bottom style="medium">
        <color indexed="48"/>
      </bottom>
      <diagonal/>
    </border>
    <border>
      <left style="thick">
        <color indexed="48"/>
      </left>
      <right style="thick">
        <color indexed="48"/>
      </right>
      <top/>
      <bottom/>
      <diagonal/>
    </border>
    <border>
      <left style="thick">
        <color indexed="48"/>
      </left>
      <right style="thick">
        <color indexed="48"/>
      </right>
      <top/>
      <bottom style="medium">
        <color indexed="48"/>
      </bottom>
      <diagonal/>
    </border>
    <border>
      <left style="thick">
        <color indexed="48"/>
      </left>
      <right style="thick">
        <color indexed="48"/>
      </right>
      <top style="medium">
        <color indexed="48"/>
      </top>
      <bottom/>
      <diagonal/>
    </border>
    <border>
      <left style="thick">
        <color indexed="48"/>
      </left>
      <right style="thick">
        <color indexed="48"/>
      </right>
      <top style="slantDashDot">
        <color indexed="48"/>
      </top>
      <bottom/>
      <diagonal/>
    </border>
    <border>
      <left style="thick">
        <color indexed="48"/>
      </left>
      <right style="thick">
        <color indexed="48"/>
      </right>
      <top/>
      <bottom style="thick">
        <color indexed="48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thick">
        <color indexed="48"/>
      </bottom>
      <diagonal/>
    </border>
    <border>
      <left/>
      <right/>
      <top/>
      <bottom style="thick">
        <color indexed="48"/>
      </bottom>
      <diagonal/>
    </border>
    <border>
      <left style="thick">
        <color indexed="48"/>
      </left>
      <right style="medium">
        <color indexed="48"/>
      </right>
      <top style="thick">
        <color indexed="48"/>
      </top>
      <bottom style="thin">
        <color indexed="48"/>
      </bottom>
      <diagonal/>
    </border>
    <border>
      <left style="medium">
        <color indexed="48"/>
      </left>
      <right style="medium">
        <color indexed="48"/>
      </right>
      <top style="thick">
        <color indexed="48"/>
      </top>
      <bottom style="thin">
        <color indexed="48"/>
      </bottom>
      <diagonal/>
    </border>
    <border>
      <left style="medium">
        <color indexed="48"/>
      </left>
      <right style="thick">
        <color indexed="48"/>
      </right>
      <top style="thick">
        <color indexed="48"/>
      </top>
      <bottom style="thin">
        <color indexed="48"/>
      </bottom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n">
        <color indexed="48"/>
      </bottom>
      <diagonal/>
    </border>
    <border>
      <left style="thick">
        <color indexed="48"/>
      </left>
      <right style="medium">
        <color indexed="48"/>
      </right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medium">
        <color indexed="48"/>
      </right>
      <top style="thin">
        <color indexed="48"/>
      </top>
      <bottom style="thick">
        <color indexed="48"/>
      </bottom>
      <diagonal/>
    </border>
    <border>
      <left style="medium">
        <color indexed="48"/>
      </left>
      <right style="thick">
        <color indexed="48"/>
      </right>
      <top style="thin">
        <color indexed="48"/>
      </top>
      <bottom style="thick">
        <color indexed="48"/>
      </bottom>
      <diagonal/>
    </border>
  </borders>
  <cellStyleXfs count="6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0" borderId="0"/>
    <xf numFmtId="0" fontId="22" fillId="0" borderId="0"/>
    <xf numFmtId="0" fontId="26" fillId="0" borderId="0"/>
    <xf numFmtId="0" fontId="7" fillId="0" borderId="0"/>
    <xf numFmtId="0" fontId="27" fillId="0" borderId="0"/>
    <xf numFmtId="0" fontId="16" fillId="0" borderId="0"/>
    <xf numFmtId="0" fontId="1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0" borderId="0"/>
    <xf numFmtId="0" fontId="26" fillId="0" borderId="0"/>
    <xf numFmtId="0" fontId="2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7" fillId="0" borderId="0"/>
  </cellStyleXfs>
  <cellXfs count="518">
    <xf numFmtId="0" fontId="0" fillId="0" borderId="0" xfId="0"/>
    <xf numFmtId="0" fontId="21" fillId="24" borderId="10" xfId="45" applyFont="1" applyFill="1" applyBorder="1" applyAlignment="1">
      <alignment horizontal="center" vertical="center"/>
    </xf>
    <xf numFmtId="0" fontId="0" fillId="0" borderId="69" xfId="0" applyBorder="1"/>
    <xf numFmtId="0" fontId="0" fillId="0" borderId="70" xfId="0" applyBorder="1"/>
    <xf numFmtId="0" fontId="0" fillId="0" borderId="71" xfId="0" applyBorder="1"/>
    <xf numFmtId="0" fontId="0" fillId="0" borderId="73" xfId="0" applyBorder="1"/>
    <xf numFmtId="0" fontId="28" fillId="0" borderId="74" xfId="0" applyFont="1" applyFill="1" applyBorder="1" applyAlignment="1">
      <alignment horizontal="center" vertical="center"/>
    </xf>
    <xf numFmtId="0" fontId="0" fillId="0" borderId="75" xfId="0" applyBorder="1"/>
    <xf numFmtId="0" fontId="0" fillId="0" borderId="76" xfId="0" applyBorder="1"/>
    <xf numFmtId="0" fontId="0" fillId="0" borderId="77" xfId="0" applyBorder="1"/>
    <xf numFmtId="0" fontId="0" fillId="0" borderId="78" xfId="0" applyBorder="1"/>
    <xf numFmtId="0" fontId="23" fillId="0" borderId="0" xfId="46" applyFont="1" applyAlignment="1">
      <alignment horizontal="right"/>
    </xf>
    <xf numFmtId="0" fontId="21" fillId="0" borderId="0" xfId="46" applyFont="1" applyAlignment="1">
      <alignment vertical="center"/>
    </xf>
    <xf numFmtId="0" fontId="21" fillId="0" borderId="0" xfId="46" applyFont="1"/>
    <xf numFmtId="0" fontId="24" fillId="0" borderId="0" xfId="46" applyFont="1"/>
    <xf numFmtId="166" fontId="21" fillId="0" borderId="0" xfId="46" applyNumberFormat="1" applyFont="1"/>
    <xf numFmtId="0" fontId="21" fillId="24" borderId="12" xfId="46" applyFont="1" applyFill="1" applyBorder="1" applyAlignment="1">
      <alignment horizontal="center" vertical="center"/>
    </xf>
    <xf numFmtId="0" fontId="21" fillId="24" borderId="13" xfId="46" applyFont="1" applyFill="1" applyBorder="1" applyAlignment="1">
      <alignment horizontal="center" vertical="center"/>
    </xf>
    <xf numFmtId="166" fontId="21" fillId="24" borderId="14" xfId="46" applyNumberFormat="1" applyFont="1" applyFill="1" applyBorder="1" applyAlignment="1">
      <alignment horizontal="center" vertical="center" wrapText="1"/>
    </xf>
    <xf numFmtId="0" fontId="21" fillId="0" borderId="15" xfId="46" applyFont="1" applyFill="1" applyBorder="1" applyAlignment="1">
      <alignment horizontal="center" vertical="center"/>
    </xf>
    <xf numFmtId="3" fontId="21" fillId="0" borderId="16" xfId="46" applyNumberFormat="1" applyFont="1" applyFill="1" applyBorder="1" applyAlignment="1">
      <alignment horizontal="center" vertical="center"/>
    </xf>
    <xf numFmtId="3" fontId="21" fillId="0" borderId="17" xfId="46" applyNumberFormat="1" applyFont="1" applyFill="1" applyBorder="1" applyAlignment="1">
      <alignment horizontal="center" vertical="center"/>
    </xf>
    <xf numFmtId="3" fontId="21" fillId="0" borderId="18" xfId="28" applyNumberFormat="1" applyFont="1" applyFill="1" applyBorder="1" applyAlignment="1">
      <alignment horizontal="center" vertical="center" readingOrder="1"/>
    </xf>
    <xf numFmtId="0" fontId="21" fillId="25" borderId="19" xfId="46" applyFont="1" applyFill="1" applyBorder="1" applyAlignment="1">
      <alignment horizontal="center" vertical="center"/>
    </xf>
    <xf numFmtId="3" fontId="21" fillId="25" borderId="20" xfId="46" applyNumberFormat="1" applyFont="1" applyFill="1" applyBorder="1" applyAlignment="1">
      <alignment horizontal="center" vertical="center"/>
    </xf>
    <xf numFmtId="3" fontId="21" fillId="25" borderId="21" xfId="46" applyNumberFormat="1" applyFont="1" applyFill="1" applyBorder="1" applyAlignment="1">
      <alignment horizontal="center" vertical="center"/>
    </xf>
    <xf numFmtId="0" fontId="21" fillId="0" borderId="22" xfId="46" applyFont="1" applyFill="1" applyBorder="1" applyAlignment="1">
      <alignment vertical="center"/>
    </xf>
    <xf numFmtId="168" fontId="21" fillId="0" borderId="23" xfId="46" applyNumberFormat="1" applyFont="1" applyFill="1" applyBorder="1" applyAlignment="1">
      <alignment horizontal="center" vertical="center"/>
    </xf>
    <xf numFmtId="168" fontId="21" fillId="0" borderId="24" xfId="46" applyNumberFormat="1" applyFont="1" applyFill="1" applyBorder="1" applyAlignment="1">
      <alignment horizontal="center" vertical="center"/>
    </xf>
    <xf numFmtId="0" fontId="21" fillId="0" borderId="25" xfId="46" applyFont="1" applyFill="1" applyBorder="1" applyAlignment="1">
      <alignment vertical="center"/>
    </xf>
    <xf numFmtId="168" fontId="21" fillId="0" borderId="17" xfId="46" applyNumberFormat="1" applyFont="1" applyFill="1" applyBorder="1" applyAlignment="1">
      <alignment horizontal="center" vertical="center"/>
    </xf>
    <xf numFmtId="168" fontId="21" fillId="0" borderId="18" xfId="46" applyNumberFormat="1" applyFont="1" applyFill="1" applyBorder="1" applyAlignment="1">
      <alignment horizontal="center" vertical="center"/>
    </xf>
    <xf numFmtId="0" fontId="21" fillId="0" borderId="26" xfId="46" applyFont="1" applyFill="1" applyBorder="1" applyAlignment="1">
      <alignment horizontal="center" vertical="center"/>
    </xf>
    <xf numFmtId="3" fontId="21" fillId="0" borderId="27" xfId="46" applyNumberFormat="1" applyFont="1" applyFill="1" applyBorder="1" applyAlignment="1">
      <alignment horizontal="center" vertical="center"/>
    </xf>
    <xf numFmtId="3" fontId="21" fillId="0" borderId="28" xfId="46" applyNumberFormat="1" applyFont="1" applyFill="1" applyBorder="1" applyAlignment="1">
      <alignment horizontal="center" vertical="center"/>
    </xf>
    <xf numFmtId="3" fontId="21" fillId="0" borderId="29" xfId="28" applyNumberFormat="1" applyFont="1" applyFill="1" applyBorder="1" applyAlignment="1">
      <alignment horizontal="center" vertical="center" readingOrder="1"/>
    </xf>
    <xf numFmtId="0" fontId="21" fillId="0" borderId="30" xfId="46" applyFont="1" applyFill="1" applyBorder="1" applyAlignment="1">
      <alignment vertical="center"/>
    </xf>
    <xf numFmtId="0" fontId="21" fillId="0" borderId="31" xfId="46" applyFont="1" applyFill="1" applyBorder="1" applyAlignment="1">
      <alignment horizontal="center" vertical="center"/>
    </xf>
    <xf numFmtId="3" fontId="21" fillId="26" borderId="32" xfId="46" applyNumberFormat="1" applyFont="1" applyFill="1" applyBorder="1" applyAlignment="1">
      <alignment horizontal="center" vertical="center"/>
    </xf>
    <xf numFmtId="3" fontId="21" fillId="26" borderId="33" xfId="46" applyNumberFormat="1" applyFont="1" applyFill="1" applyBorder="1" applyAlignment="1">
      <alignment horizontal="center" vertical="center"/>
    </xf>
    <xf numFmtId="3" fontId="21" fillId="26" borderId="34" xfId="46" applyNumberFormat="1" applyFont="1" applyFill="1" applyBorder="1" applyAlignment="1">
      <alignment horizontal="center" vertical="center"/>
    </xf>
    <xf numFmtId="3" fontId="21" fillId="26" borderId="35" xfId="46" applyNumberFormat="1" applyFont="1" applyFill="1" applyBorder="1" applyAlignment="1">
      <alignment horizontal="center" vertical="center"/>
    </xf>
    <xf numFmtId="0" fontId="21" fillId="26" borderId="36" xfId="46" applyFont="1" applyFill="1" applyBorder="1" applyAlignment="1">
      <alignment vertical="center"/>
    </xf>
    <xf numFmtId="168" fontId="21" fillId="26" borderId="37" xfId="46" applyNumberFormat="1" applyFont="1" applyFill="1" applyBorder="1" applyAlignment="1">
      <alignment horizontal="center" vertical="center"/>
    </xf>
    <xf numFmtId="168" fontId="21" fillId="26" borderId="38" xfId="46" applyNumberFormat="1" applyFont="1" applyFill="1" applyBorder="1" applyAlignment="1">
      <alignment horizontal="center" vertical="center"/>
    </xf>
    <xf numFmtId="3" fontId="24" fillId="0" borderId="0" xfId="40" applyNumberFormat="1" applyFont="1"/>
    <xf numFmtId="0" fontId="24" fillId="0" borderId="0" xfId="40" applyFont="1"/>
    <xf numFmtId="0" fontId="23" fillId="0" borderId="0" xfId="45" applyFont="1" applyAlignment="1">
      <alignment horizontal="right"/>
    </xf>
    <xf numFmtId="0" fontId="21" fillId="0" borderId="0" xfId="45" applyFont="1" applyAlignment="1">
      <alignment vertical="center"/>
    </xf>
    <xf numFmtId="0" fontId="21" fillId="0" borderId="0" xfId="45" applyFont="1"/>
    <xf numFmtId="0" fontId="24" fillId="0" borderId="0" xfId="45" applyFont="1"/>
    <xf numFmtId="166" fontId="21" fillId="24" borderId="39" xfId="45" applyNumberFormat="1" applyFont="1" applyFill="1" applyBorder="1" applyAlignment="1">
      <alignment horizontal="center" vertical="center" wrapText="1"/>
    </xf>
    <xf numFmtId="3" fontId="24" fillId="0" borderId="0" xfId="45" applyNumberFormat="1" applyFont="1"/>
    <xf numFmtId="3" fontId="21" fillId="0" borderId="45" xfId="45" applyNumberFormat="1" applyFont="1" applyFill="1" applyBorder="1" applyAlignment="1">
      <alignment horizontal="center" vertical="center"/>
    </xf>
    <xf numFmtId="166" fontId="25" fillId="0" borderId="0" xfId="46" applyNumberFormat="1" applyFont="1" applyAlignment="1">
      <alignment horizontal="left"/>
    </xf>
    <xf numFmtId="3" fontId="21" fillId="0" borderId="17" xfId="28" applyNumberFormat="1" applyFont="1" applyFill="1" applyBorder="1" applyAlignment="1">
      <alignment horizontal="center" vertical="center" readingOrder="1"/>
    </xf>
    <xf numFmtId="167" fontId="24" fillId="0" borderId="0" xfId="46" applyNumberFormat="1" applyFont="1"/>
    <xf numFmtId="3" fontId="21" fillId="0" borderId="28" xfId="28" applyNumberFormat="1" applyFont="1" applyFill="1" applyBorder="1" applyAlignment="1">
      <alignment horizontal="center" vertical="center" readingOrder="1"/>
    </xf>
    <xf numFmtId="3" fontId="21" fillId="0" borderId="0" xfId="46" applyNumberFormat="1" applyFont="1"/>
    <xf numFmtId="0" fontId="24" fillId="0" borderId="0" xfId="0" applyFont="1"/>
    <xf numFmtId="3" fontId="24" fillId="0" borderId="0" xfId="0" applyNumberFormat="1" applyFont="1"/>
    <xf numFmtId="0" fontId="21" fillId="24" borderId="49" xfId="45" applyFont="1" applyFill="1" applyBorder="1" applyAlignment="1">
      <alignment horizontal="center" vertical="center"/>
    </xf>
    <xf numFmtId="0" fontId="21" fillId="0" borderId="50" xfId="45" applyFont="1" applyFill="1" applyBorder="1" applyAlignment="1">
      <alignment horizontal="center" vertical="center"/>
    </xf>
    <xf numFmtId="3" fontId="21" fillId="0" borderId="46" xfId="30" applyNumberFormat="1" applyFont="1" applyFill="1" applyBorder="1" applyAlignment="1">
      <alignment horizontal="center" vertical="center" readingOrder="1"/>
    </xf>
    <xf numFmtId="0" fontId="21" fillId="27" borderId="56" xfId="46" applyFont="1" applyFill="1" applyBorder="1" applyAlignment="1">
      <alignment horizontal="center" vertical="center"/>
    </xf>
    <xf numFmtId="0" fontId="21" fillId="27" borderId="57" xfId="46" applyFont="1" applyFill="1" applyBorder="1" applyAlignment="1">
      <alignment horizontal="center" vertical="center"/>
    </xf>
    <xf numFmtId="166" fontId="21" fillId="27" borderId="58" xfId="46" applyNumberFormat="1" applyFont="1" applyFill="1" applyBorder="1" applyAlignment="1">
      <alignment horizontal="center" vertical="center" wrapText="1"/>
    </xf>
    <xf numFmtId="3" fontId="21" fillId="28" borderId="40" xfId="46" applyNumberFormat="1" applyFont="1" applyFill="1" applyBorder="1" applyAlignment="1">
      <alignment horizontal="center" vertical="center"/>
    </xf>
    <xf numFmtId="3" fontId="21" fillId="28" borderId="41" xfId="28" applyNumberFormat="1" applyFont="1" applyFill="1" applyBorder="1" applyAlignment="1">
      <alignment horizontal="center" vertical="center"/>
    </xf>
    <xf numFmtId="3" fontId="21" fillId="28" borderId="44" xfId="46" applyNumberFormat="1" applyFont="1" applyFill="1" applyBorder="1" applyAlignment="1">
      <alignment horizontal="center" vertical="center"/>
    </xf>
    <xf numFmtId="3" fontId="21" fillId="28" borderId="11" xfId="28" applyNumberFormat="1" applyFont="1" applyFill="1" applyBorder="1" applyAlignment="1">
      <alignment horizontal="center" vertical="center"/>
    </xf>
    <xf numFmtId="0" fontId="21" fillId="28" borderId="59" xfId="46" applyFont="1" applyFill="1" applyBorder="1" applyAlignment="1">
      <alignment horizontal="center" vertical="center"/>
    </xf>
    <xf numFmtId="0" fontId="21" fillId="28" borderId="51" xfId="46" applyFont="1" applyFill="1" applyBorder="1" applyAlignment="1">
      <alignment horizontal="center" vertical="center" wrapText="1"/>
    </xf>
    <xf numFmtId="0" fontId="29" fillId="0" borderId="79" xfId="0" applyNumberFormat="1" applyFont="1" applyFill="1" applyBorder="1" applyAlignment="1">
      <alignment horizontal="center" vertical="center"/>
    </xf>
    <xf numFmtId="0" fontId="29" fillId="0" borderId="72" xfId="0" applyNumberFormat="1" applyFont="1" applyFill="1" applyBorder="1" applyAlignment="1">
      <alignment horizontal="center" vertical="center"/>
    </xf>
    <xf numFmtId="0" fontId="21" fillId="28" borderId="60" xfId="46" applyFont="1" applyFill="1" applyBorder="1" applyAlignment="1">
      <alignment horizontal="center" vertical="center" wrapText="1"/>
    </xf>
    <xf numFmtId="3" fontId="21" fillId="28" borderId="61" xfId="46" applyNumberFormat="1" applyFont="1" applyFill="1" applyBorder="1" applyAlignment="1">
      <alignment horizontal="center" vertical="center"/>
    </xf>
    <xf numFmtId="3" fontId="21" fillId="28" borderId="62" xfId="28" applyNumberFormat="1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 wrapText="1"/>
    </xf>
    <xf numFmtId="3" fontId="29" fillId="0" borderId="79" xfId="0" applyNumberFormat="1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 wrapText="1"/>
    </xf>
    <xf numFmtId="3" fontId="29" fillId="0" borderId="79" xfId="0" applyNumberFormat="1" applyFont="1" applyFill="1" applyBorder="1" applyAlignment="1">
      <alignment horizontal="center" vertical="center" wrapText="1"/>
    </xf>
    <xf numFmtId="0" fontId="29" fillId="0" borderId="79" xfId="0" applyNumberFormat="1" applyFont="1" applyFill="1" applyBorder="1" applyAlignment="1">
      <alignment horizontal="center" vertical="center" wrapText="1"/>
    </xf>
    <xf numFmtId="0" fontId="29" fillId="0" borderId="79" xfId="0" applyFont="1" applyFill="1" applyBorder="1" applyAlignment="1">
      <alignment horizontal="center" vertical="center" wrapText="1"/>
    </xf>
    <xf numFmtId="0" fontId="29" fillId="0" borderId="72" xfId="0" applyNumberFormat="1" applyFont="1" applyFill="1" applyBorder="1" applyAlignment="1">
      <alignment horizontal="center" vertical="center" wrapText="1"/>
    </xf>
    <xf numFmtId="3" fontId="21" fillId="26" borderId="63" xfId="46" applyNumberFormat="1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 wrapText="1"/>
    </xf>
    <xf numFmtId="3" fontId="29" fillId="0" borderId="79" xfId="0" applyNumberFormat="1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 wrapText="1"/>
    </xf>
    <xf numFmtId="3" fontId="29" fillId="0" borderId="79" xfId="0" applyNumberFormat="1" applyFont="1" applyFill="1" applyBorder="1" applyAlignment="1">
      <alignment horizontal="center" vertical="center" wrapText="1"/>
    </xf>
    <xf numFmtId="0" fontId="29" fillId="0" borderId="79" xfId="0" applyFont="1" applyFill="1" applyBorder="1" applyAlignment="1">
      <alignment horizontal="center" vertical="center" wrapText="1"/>
    </xf>
    <xf numFmtId="0" fontId="29" fillId="0" borderId="79" xfId="0" applyNumberFormat="1" applyFont="1" applyFill="1" applyBorder="1" applyAlignment="1">
      <alignment horizontal="center" vertical="center" wrapText="1"/>
    </xf>
    <xf numFmtId="0" fontId="29" fillId="0" borderId="72" xfId="0" applyNumberFormat="1" applyFont="1" applyFill="1" applyBorder="1" applyAlignment="1">
      <alignment horizontal="center" vertical="center" wrapText="1"/>
    </xf>
    <xf numFmtId="0" fontId="29" fillId="0" borderId="79" xfId="0" applyFont="1" applyFill="1" applyBorder="1" applyAlignment="1">
      <alignment horizontal="center" vertical="center"/>
    </xf>
    <xf numFmtId="0" fontId="37" fillId="0" borderId="0" xfId="52"/>
    <xf numFmtId="0" fontId="41" fillId="0" borderId="49" xfId="52" applyFont="1" applyBorder="1" applyAlignment="1">
      <alignment horizontal="center" vertical="center"/>
    </xf>
    <xf numFmtId="0" fontId="41" fillId="0" borderId="10" xfId="52" applyFont="1" applyBorder="1" applyAlignment="1">
      <alignment horizontal="center" vertical="center"/>
    </xf>
    <xf numFmtId="0" fontId="41" fillId="0" borderId="39" xfId="52" applyFont="1" applyBorder="1" applyAlignment="1">
      <alignment horizontal="center" vertical="center"/>
    </xf>
    <xf numFmtId="0" fontId="41" fillId="30" borderId="50" xfId="52" applyFont="1" applyFill="1" applyBorder="1" applyAlignment="1">
      <alignment horizontal="center" vertical="center"/>
    </xf>
    <xf numFmtId="0" fontId="42" fillId="30" borderId="45" xfId="52" applyFont="1" applyFill="1" applyBorder="1" applyAlignment="1">
      <alignment horizontal="center" vertical="center"/>
    </xf>
    <xf numFmtId="168" fontId="42" fillId="30" borderId="45" xfId="52" applyNumberFormat="1" applyFont="1" applyFill="1" applyBorder="1" applyAlignment="1">
      <alignment horizontal="center" vertical="center"/>
    </xf>
    <xf numFmtId="168" fontId="42" fillId="30" borderId="46" xfId="52" applyNumberFormat="1" applyFont="1" applyFill="1" applyBorder="1" applyAlignment="1">
      <alignment horizontal="center" vertical="center"/>
    </xf>
    <xf numFmtId="0" fontId="41" fillId="30" borderId="55" xfId="52" applyFont="1" applyFill="1" applyBorder="1" applyAlignment="1">
      <alignment horizontal="center" vertical="center"/>
    </xf>
    <xf numFmtId="0" fontId="42" fillId="30" borderId="42" xfId="52" applyFont="1" applyFill="1" applyBorder="1" applyAlignment="1">
      <alignment horizontal="center" vertical="center"/>
    </xf>
    <xf numFmtId="168" fontId="42" fillId="30" borderId="42" xfId="52" applyNumberFormat="1" applyFont="1" applyFill="1" applyBorder="1" applyAlignment="1">
      <alignment horizontal="center" vertical="center"/>
    </xf>
    <xf numFmtId="168" fontId="42" fillId="30" borderId="43" xfId="52" applyNumberFormat="1" applyFont="1" applyFill="1" applyBorder="1" applyAlignment="1">
      <alignment horizontal="center" vertical="center"/>
    </xf>
    <xf numFmtId="0" fontId="41" fillId="30" borderId="51" xfId="52" applyFont="1" applyFill="1" applyBorder="1" applyAlignment="1">
      <alignment horizontal="center" vertical="center"/>
    </xf>
    <xf numFmtId="0" fontId="42" fillId="30" borderId="44" xfId="52" applyFont="1" applyFill="1" applyBorder="1" applyAlignment="1">
      <alignment horizontal="center" vertical="center"/>
    </xf>
    <xf numFmtId="168" fontId="42" fillId="30" borderId="44" xfId="52" applyNumberFormat="1" applyFont="1" applyFill="1" applyBorder="1" applyAlignment="1">
      <alignment horizontal="center" vertical="center"/>
    </xf>
    <xf numFmtId="168" fontId="42" fillId="30" borderId="11" xfId="52" applyNumberFormat="1" applyFont="1" applyFill="1" applyBorder="1" applyAlignment="1">
      <alignment horizontal="center" vertical="center"/>
    </xf>
    <xf numFmtId="0" fontId="41" fillId="0" borderId="52" xfId="52" applyFont="1" applyBorder="1" applyAlignment="1">
      <alignment horizontal="center" vertical="center"/>
    </xf>
    <xf numFmtId="0" fontId="42" fillId="0" borderId="53" xfId="52" applyFont="1" applyBorder="1" applyAlignment="1">
      <alignment horizontal="center" vertical="center"/>
    </xf>
    <xf numFmtId="168" fontId="42" fillId="0" borderId="53" xfId="52" applyNumberFormat="1" applyFont="1" applyBorder="1" applyAlignment="1">
      <alignment horizontal="center" vertical="center"/>
    </xf>
    <xf numFmtId="168" fontId="42" fillId="0" borderId="54" xfId="52" applyNumberFormat="1" applyFont="1" applyBorder="1" applyAlignment="1">
      <alignment horizontal="center" vertical="center"/>
    </xf>
    <xf numFmtId="0" fontId="28" fillId="0" borderId="72" xfId="0" applyFont="1" applyFill="1" applyBorder="1" applyAlignment="1">
      <alignment horizontal="center" vertical="center"/>
    </xf>
    <xf numFmtId="0" fontId="29" fillId="0" borderId="79" xfId="0" applyFont="1" applyFill="1" applyBorder="1" applyAlignment="1">
      <alignment horizontal="center" vertical="center" wrapText="1"/>
    </xf>
    <xf numFmtId="3" fontId="21" fillId="0" borderId="47" xfId="28" applyNumberFormat="1" applyFont="1" applyFill="1" applyBorder="1" applyAlignment="1">
      <alignment horizontal="center" vertical="center" readingOrder="1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NumberFormat="1"/>
    <xf numFmtId="3" fontId="21" fillId="0" borderId="48" xfId="28" applyNumberFormat="1" applyFont="1" applyFill="1" applyBorder="1" applyAlignment="1">
      <alignment horizontal="center" vertical="center" readingOrder="1"/>
    </xf>
    <xf numFmtId="0" fontId="21" fillId="25" borderId="20" xfId="46" applyFont="1" applyFill="1" applyBorder="1" applyAlignment="1">
      <alignment horizontal="center" vertical="center"/>
    </xf>
    <xf numFmtId="0" fontId="21" fillId="26" borderId="87" xfId="46" applyFont="1" applyFill="1" applyBorder="1" applyAlignment="1">
      <alignment vertical="center"/>
    </xf>
    <xf numFmtId="168" fontId="21" fillId="26" borderId="87" xfId="46" applyNumberFormat="1" applyFont="1" applyFill="1" applyBorder="1" applyAlignment="1">
      <alignment horizontal="center" vertical="center"/>
    </xf>
    <xf numFmtId="168" fontId="21" fillId="26" borderId="88" xfId="46" applyNumberFormat="1" applyFont="1" applyFill="1" applyBorder="1" applyAlignment="1">
      <alignment horizontal="center" vertical="center"/>
    </xf>
    <xf numFmtId="0" fontId="21" fillId="25" borderId="51" xfId="45" applyFont="1" applyFill="1" applyBorder="1" applyAlignment="1">
      <alignment horizontal="center" vertical="center"/>
    </xf>
    <xf numFmtId="3" fontId="21" fillId="25" borderId="44" xfId="45" applyNumberFormat="1" applyFont="1" applyFill="1" applyBorder="1" applyAlignment="1">
      <alignment horizontal="center" vertical="center"/>
    </xf>
    <xf numFmtId="3" fontId="21" fillId="25" borderId="11" xfId="30" applyNumberFormat="1" applyFont="1" applyFill="1" applyBorder="1" applyAlignment="1">
      <alignment horizontal="center" vertical="center" readingOrder="1"/>
    </xf>
    <xf numFmtId="0" fontId="21" fillId="0" borderId="52" xfId="45" applyFont="1" applyFill="1" applyBorder="1" applyAlignment="1">
      <alignment vertical="center"/>
    </xf>
    <xf numFmtId="168" fontId="21" fillId="0" borderId="53" xfId="45" applyNumberFormat="1" applyFont="1" applyFill="1" applyBorder="1" applyAlignment="1">
      <alignment horizontal="center" vertical="center"/>
    </xf>
    <xf numFmtId="168" fontId="21" fillId="0" borderId="54" xfId="45" applyNumberFormat="1" applyFont="1" applyFill="1" applyBorder="1" applyAlignment="1">
      <alignment horizontal="center" vertical="center"/>
    </xf>
    <xf numFmtId="0" fontId="29" fillId="0" borderId="72" xfId="0" applyFont="1" applyFill="1" applyBorder="1" applyAlignment="1">
      <alignment horizontal="center" vertical="center" wrapText="1"/>
    </xf>
    <xf numFmtId="3" fontId="29" fillId="0" borderId="79" xfId="0" applyNumberFormat="1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 wrapText="1"/>
    </xf>
    <xf numFmtId="0" fontId="29" fillId="0" borderId="72" xfId="0" applyNumberFormat="1" applyFont="1" applyFill="1" applyBorder="1" applyAlignment="1">
      <alignment horizontal="center" vertical="center" wrapText="1"/>
    </xf>
    <xf numFmtId="0" fontId="29" fillId="0" borderId="79" xfId="0" applyFont="1" applyFill="1" applyBorder="1" applyAlignment="1">
      <alignment horizontal="center" vertical="center" wrapText="1"/>
    </xf>
    <xf numFmtId="3" fontId="29" fillId="0" borderId="79" xfId="0" applyNumberFormat="1" applyFont="1" applyFill="1" applyBorder="1" applyAlignment="1">
      <alignment horizontal="center" vertical="center" wrapText="1"/>
    </xf>
    <xf numFmtId="0" fontId="29" fillId="0" borderId="79" xfId="0" applyNumberFormat="1" applyFont="1" applyFill="1" applyBorder="1" applyAlignment="1">
      <alignment horizontal="center" vertical="center" wrapText="1"/>
    </xf>
    <xf numFmtId="0" fontId="46" fillId="0" borderId="74" xfId="0" applyFont="1" applyFill="1" applyBorder="1" applyAlignment="1">
      <alignment horizontal="center" vertical="center"/>
    </xf>
    <xf numFmtId="0" fontId="0" fillId="0" borderId="0" xfId="0" pivotButton="1"/>
    <xf numFmtId="0" fontId="47" fillId="0" borderId="72" xfId="0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0" fontId="1" fillId="0" borderId="0" xfId="40"/>
    <xf numFmtId="0" fontId="1" fillId="0" borderId="0" xfId="40" applyFont="1"/>
    <xf numFmtId="0" fontId="1" fillId="0" borderId="0" xfId="40" applyAlignment="1">
      <alignment horizontal="right"/>
    </xf>
    <xf numFmtId="0" fontId="1" fillId="0" borderId="0" xfId="40" applyNumberFormat="1"/>
    <xf numFmtId="0" fontId="47" fillId="0" borderId="79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3" fontId="47" fillId="0" borderId="72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 wrapText="1"/>
    </xf>
    <xf numFmtId="0" fontId="47" fillId="0" borderId="79" xfId="0" applyNumberFormat="1" applyFont="1" applyFill="1" applyBorder="1" applyAlignment="1">
      <alignment horizontal="center" vertical="center"/>
    </xf>
    <xf numFmtId="0" fontId="47" fillId="0" borderId="79" xfId="0" applyNumberFormat="1" applyFont="1" applyFill="1" applyBorder="1" applyAlignment="1">
      <alignment horizontal="center" vertical="center" wrapText="1"/>
    </xf>
    <xf numFmtId="0" fontId="47" fillId="0" borderId="79" xfId="0" applyNumberFormat="1" applyFont="1" applyFill="1" applyBorder="1" applyAlignment="1">
      <alignment horizontal="center" vertical="center" wrapText="1"/>
    </xf>
    <xf numFmtId="0" fontId="47" fillId="0" borderId="72" xfId="0" applyNumberFormat="1" applyFont="1" applyFill="1" applyBorder="1" applyAlignment="1">
      <alignment horizontal="center" vertical="center"/>
    </xf>
    <xf numFmtId="0" fontId="47" fillId="0" borderId="72" xfId="0" applyNumberFormat="1" applyFont="1" applyFill="1" applyBorder="1" applyAlignment="1">
      <alignment horizontal="center" vertical="center" wrapText="1"/>
    </xf>
    <xf numFmtId="0" fontId="47" fillId="0" borderId="72" xfId="0" applyNumberFormat="1" applyFont="1" applyFill="1" applyBorder="1" applyAlignment="1">
      <alignment horizontal="center" vertical="center" wrapText="1"/>
    </xf>
    <xf numFmtId="0" fontId="0" fillId="0" borderId="77" xfId="0" applyBorder="1"/>
    <xf numFmtId="0" fontId="0" fillId="0" borderId="71" xfId="0" applyBorder="1"/>
    <xf numFmtId="0" fontId="0" fillId="0" borderId="70" xfId="0" applyBorder="1"/>
    <xf numFmtId="0" fontId="0" fillId="0" borderId="73" xfId="0" applyBorder="1"/>
    <xf numFmtId="0" fontId="0" fillId="0" borderId="0" xfId="0"/>
    <xf numFmtId="0" fontId="0" fillId="0" borderId="78" xfId="0" applyBorder="1"/>
    <xf numFmtId="0" fontId="0" fillId="0" borderId="75" xfId="0" applyBorder="1"/>
    <xf numFmtId="0" fontId="0" fillId="0" borderId="76" xfId="0" applyBorder="1"/>
    <xf numFmtId="0" fontId="0" fillId="0" borderId="69" xfId="0" applyBorder="1"/>
    <xf numFmtId="0" fontId="56" fillId="0" borderId="72" xfId="0" applyFont="1" applyFill="1" applyBorder="1" applyAlignment="1">
      <alignment horizontal="center" vertical="center" wrapText="1"/>
    </xf>
    <xf numFmtId="3" fontId="56" fillId="0" borderId="79" xfId="0" applyNumberFormat="1" applyFont="1" applyFill="1" applyBorder="1" applyAlignment="1">
      <alignment horizontal="center" vertical="center"/>
    </xf>
    <xf numFmtId="3" fontId="56" fillId="0" borderId="79" xfId="0" applyNumberFormat="1" applyFont="1" applyFill="1" applyBorder="1" applyAlignment="1">
      <alignment horizontal="center" vertical="center" wrapText="1"/>
    </xf>
    <xf numFmtId="0" fontId="56" fillId="0" borderId="79" xfId="0" applyFont="1" applyFill="1" applyBorder="1" applyAlignment="1">
      <alignment horizontal="center" vertical="center" wrapText="1"/>
    </xf>
    <xf numFmtId="3" fontId="56" fillId="0" borderId="72" xfId="0" applyNumberFormat="1" applyFont="1" applyFill="1" applyBorder="1" applyAlignment="1">
      <alignment horizontal="center" vertical="center"/>
    </xf>
    <xf numFmtId="3" fontId="56" fillId="0" borderId="72" xfId="0" applyNumberFormat="1" applyFont="1" applyFill="1" applyBorder="1" applyAlignment="1">
      <alignment horizontal="center" vertical="center" wrapText="1"/>
    </xf>
    <xf numFmtId="0" fontId="56" fillId="0" borderId="79" xfId="0" applyNumberFormat="1" applyFont="1" applyFill="1" applyBorder="1" applyAlignment="1">
      <alignment horizontal="center" vertical="center"/>
    </xf>
    <xf numFmtId="0" fontId="56" fillId="0" borderId="79" xfId="0" applyNumberFormat="1" applyFont="1" applyFill="1" applyBorder="1" applyAlignment="1">
      <alignment horizontal="center" vertical="center" wrapText="1"/>
    </xf>
    <xf numFmtId="0" fontId="56" fillId="0" borderId="72" xfId="0" applyNumberFormat="1" applyFont="1" applyFill="1" applyBorder="1" applyAlignment="1">
      <alignment horizontal="center" vertical="center"/>
    </xf>
    <xf numFmtId="0" fontId="56" fillId="0" borderId="72" xfId="0" applyNumberFormat="1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0" fontId="46" fillId="0" borderId="72" xfId="0" applyFont="1" applyFill="1" applyBorder="1" applyAlignment="1">
      <alignment horizontal="center" vertical="center"/>
    </xf>
    <xf numFmtId="3" fontId="21" fillId="0" borderId="0" xfId="40" applyNumberFormat="1" applyFont="1" applyAlignment="1">
      <alignment horizontal="center" vertical="center"/>
    </xf>
    <xf numFmtId="3" fontId="50" fillId="0" borderId="0" xfId="40" applyNumberFormat="1" applyFont="1" applyAlignment="1">
      <alignment horizontal="center" vertical="center"/>
    </xf>
    <xf numFmtId="3" fontId="21" fillId="0" borderId="0" xfId="0" applyNumberFormat="1" applyFont="1" applyAlignment="1">
      <alignment horizontal="center" vertical="center"/>
    </xf>
    <xf numFmtId="3" fontId="58" fillId="0" borderId="0" xfId="46" applyNumberFormat="1" applyFont="1" applyAlignment="1">
      <alignment horizontal="center" vertical="center"/>
    </xf>
    <xf numFmtId="0" fontId="46" fillId="0" borderId="72" xfId="0" applyFont="1" applyFill="1" applyBorder="1" applyAlignment="1">
      <alignment horizontal="center" vertical="center"/>
    </xf>
    <xf numFmtId="0" fontId="47" fillId="0" borderId="79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3" fontId="47" fillId="0" borderId="72" xfId="0" applyNumberFormat="1" applyFont="1" applyFill="1" applyBorder="1" applyAlignment="1">
      <alignment horizontal="center" vertical="center"/>
    </xf>
    <xf numFmtId="0" fontId="47" fillId="0" borderId="72" xfId="0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0" fontId="47" fillId="32" borderId="72" xfId="0" applyFont="1" applyFill="1" applyBorder="1" applyAlignment="1">
      <alignment horizontal="center" vertical="center"/>
    </xf>
    <xf numFmtId="3" fontId="47" fillId="32" borderId="72" xfId="0" applyNumberFormat="1" applyFont="1" applyFill="1" applyBorder="1" applyAlignment="1">
      <alignment horizontal="center" vertical="center"/>
    </xf>
    <xf numFmtId="3" fontId="47" fillId="32" borderId="72" xfId="0" applyNumberFormat="1" applyFont="1" applyFill="1" applyBorder="1" applyAlignment="1">
      <alignment horizontal="center" vertical="center" wrapText="1"/>
    </xf>
    <xf numFmtId="0" fontId="47" fillId="32" borderId="72" xfId="0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0" fontId="46" fillId="0" borderId="72" xfId="0" applyFont="1" applyFill="1" applyBorder="1" applyAlignment="1">
      <alignment horizontal="center" vertical="center"/>
    </xf>
    <xf numFmtId="0" fontId="47" fillId="0" borderId="79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3" fontId="47" fillId="0" borderId="72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 wrapText="1"/>
    </xf>
    <xf numFmtId="0" fontId="47" fillId="0" borderId="72" xfId="0" applyNumberFormat="1" applyFont="1" applyFill="1" applyBorder="1" applyAlignment="1">
      <alignment horizontal="center" vertical="center" wrapText="1"/>
    </xf>
    <xf numFmtId="0" fontId="47" fillId="0" borderId="79" xfId="0" applyNumberFormat="1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3" fontId="47" fillId="0" borderId="72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 wrapText="1"/>
    </xf>
    <xf numFmtId="0" fontId="47" fillId="0" borderId="72" xfId="0" applyNumberFormat="1" applyFont="1" applyFill="1" applyBorder="1" applyAlignment="1">
      <alignment horizontal="center" vertical="center" wrapText="1"/>
    </xf>
    <xf numFmtId="0" fontId="47" fillId="0" borderId="79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horizontal="center" vertical="center"/>
    </xf>
    <xf numFmtId="0" fontId="47" fillId="0" borderId="72" xfId="0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0" fontId="47" fillId="0" borderId="72" xfId="0" applyNumberFormat="1" applyFont="1" applyFill="1" applyBorder="1" applyAlignment="1">
      <alignment horizontal="center" vertical="center" wrapText="1"/>
    </xf>
    <xf numFmtId="0" fontId="47" fillId="0" borderId="79" xfId="0" applyNumberFormat="1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wrapText="1"/>
    </xf>
    <xf numFmtId="0" fontId="47" fillId="0" borderId="79" xfId="0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0" fontId="47" fillId="0" borderId="72" xfId="0" applyNumberFormat="1" applyFont="1" applyFill="1" applyBorder="1" applyAlignment="1">
      <alignment horizontal="center" vertical="center" wrapText="1"/>
    </xf>
    <xf numFmtId="0" fontId="47" fillId="0" borderId="79" xfId="0" applyNumberFormat="1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 wrapText="1"/>
    </xf>
    <xf numFmtId="0" fontId="65" fillId="0" borderId="79" xfId="0" applyFont="1" applyFill="1" applyBorder="1" applyAlignment="1">
      <alignment horizontal="center" vertical="center" wrapText="1"/>
    </xf>
    <xf numFmtId="0" fontId="65" fillId="0" borderId="79" xfId="0" applyFont="1" applyFill="1" applyBorder="1" applyAlignment="1">
      <alignment horizontal="center" vertical="center" wrapText="1"/>
    </xf>
    <xf numFmtId="0" fontId="65" fillId="0" borderId="72" xfId="0" applyFont="1" applyFill="1" applyBorder="1" applyAlignment="1">
      <alignment horizontal="center" vertical="center" wrapText="1"/>
    </xf>
    <xf numFmtId="3" fontId="65" fillId="0" borderId="72" xfId="0" applyNumberFormat="1" applyFont="1" applyFill="1" applyBorder="1" applyAlignment="1">
      <alignment horizontal="center" vertical="center"/>
    </xf>
    <xf numFmtId="3" fontId="65" fillId="0" borderId="72" xfId="0" applyNumberFormat="1" applyFont="1" applyFill="1" applyBorder="1" applyAlignment="1">
      <alignment horizontal="center" vertical="center" wrapText="1"/>
    </xf>
    <xf numFmtId="3" fontId="65" fillId="0" borderId="72" xfId="0" applyNumberFormat="1" applyFont="1" applyFill="1" applyBorder="1" applyAlignment="1">
      <alignment horizontal="center" vertical="center" wrapText="1"/>
    </xf>
    <xf numFmtId="3" fontId="65" fillId="0" borderId="79" xfId="0" applyNumberFormat="1" applyFont="1" applyFill="1" applyBorder="1" applyAlignment="1">
      <alignment horizontal="center" vertical="center"/>
    </xf>
    <xf numFmtId="3" fontId="65" fillId="0" borderId="79" xfId="0" applyNumberFormat="1" applyFont="1" applyFill="1" applyBorder="1" applyAlignment="1">
      <alignment horizontal="center" vertical="center" wrapText="1"/>
    </xf>
    <xf numFmtId="3" fontId="65" fillId="0" borderId="79" xfId="0" applyNumberFormat="1" applyFont="1" applyFill="1" applyBorder="1" applyAlignment="1">
      <alignment horizontal="center" vertical="center" wrapText="1"/>
    </xf>
    <xf numFmtId="0" fontId="65" fillId="0" borderId="79" xfId="0" applyNumberFormat="1" applyFont="1" applyFill="1" applyBorder="1" applyAlignment="1">
      <alignment horizontal="center" vertical="center"/>
    </xf>
    <xf numFmtId="0" fontId="65" fillId="0" borderId="79" xfId="0" applyNumberFormat="1" applyFont="1" applyFill="1" applyBorder="1" applyAlignment="1">
      <alignment horizontal="center" vertical="center" wrapText="1"/>
    </xf>
    <xf numFmtId="0" fontId="65" fillId="0" borderId="72" xfId="0" applyNumberFormat="1" applyFont="1" applyFill="1" applyBorder="1" applyAlignment="1">
      <alignment horizontal="center" vertical="center"/>
    </xf>
    <xf numFmtId="0" fontId="65" fillId="0" borderId="72" xfId="0" applyNumberFormat="1" applyFont="1" applyFill="1" applyBorder="1" applyAlignment="1">
      <alignment horizontal="center" vertical="center" wrapText="1"/>
    </xf>
    <xf numFmtId="0" fontId="65" fillId="0" borderId="72" xfId="0" applyFont="1" applyFill="1" applyBorder="1" applyAlignment="1">
      <alignment horizontal="center" vertical="center" wrapText="1"/>
    </xf>
    <xf numFmtId="3" fontId="65" fillId="0" borderId="72" xfId="0" applyNumberFormat="1" applyFont="1" applyFill="1" applyBorder="1" applyAlignment="1">
      <alignment horizontal="center" vertical="center"/>
    </xf>
    <xf numFmtId="3" fontId="65" fillId="0" borderId="72" xfId="0" applyNumberFormat="1" applyFont="1" applyFill="1" applyBorder="1" applyAlignment="1">
      <alignment horizontal="center" vertical="center" wrapText="1"/>
    </xf>
    <xf numFmtId="0" fontId="65" fillId="0" borderId="72" xfId="0" applyNumberFormat="1" applyFont="1" applyFill="1" applyBorder="1" applyAlignment="1">
      <alignment horizontal="center" vertical="center" wrapText="1"/>
    </xf>
    <xf numFmtId="0" fontId="65" fillId="0" borderId="72" xfId="0" applyFont="1" applyFill="1" applyBorder="1" applyAlignment="1">
      <alignment horizontal="center" vertical="center" wrapText="1"/>
    </xf>
    <xf numFmtId="0" fontId="65" fillId="0" borderId="79" xfId="0" applyFont="1" applyFill="1" applyBorder="1" applyAlignment="1">
      <alignment horizontal="center" vertical="center" wrapText="1"/>
    </xf>
    <xf numFmtId="3" fontId="65" fillId="0" borderId="72" xfId="0" applyNumberFormat="1" applyFont="1" applyFill="1" applyBorder="1" applyAlignment="1">
      <alignment horizontal="center" vertical="center"/>
    </xf>
    <xf numFmtId="3" fontId="65" fillId="0" borderId="79" xfId="0" applyNumberFormat="1" applyFont="1" applyFill="1" applyBorder="1" applyAlignment="1">
      <alignment horizontal="center" vertical="center"/>
    </xf>
    <xf numFmtId="0" fontId="65" fillId="0" borderId="72" xfId="0" applyFont="1" applyFill="1" applyBorder="1" applyAlignment="1">
      <alignment horizontal="center" vertical="center"/>
    </xf>
    <xf numFmtId="3" fontId="65" fillId="0" borderId="72" xfId="0" applyNumberFormat="1" applyFont="1" applyFill="1" applyBorder="1" applyAlignment="1">
      <alignment horizontal="center" vertical="center" wrapText="1"/>
    </xf>
    <xf numFmtId="3" fontId="65" fillId="0" borderId="79" xfId="0" applyNumberFormat="1" applyFont="1" applyFill="1" applyBorder="1" applyAlignment="1">
      <alignment horizontal="center" vertical="center" wrapText="1"/>
    </xf>
    <xf numFmtId="0" fontId="65" fillId="0" borderId="72" xfId="0" applyNumberFormat="1" applyFont="1" applyFill="1" applyBorder="1" applyAlignment="1">
      <alignment horizontal="center" vertical="center" wrapText="1"/>
    </xf>
    <xf numFmtId="0" fontId="65" fillId="0" borderId="79" xfId="0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right" vertical="center" readingOrder="2"/>
    </xf>
    <xf numFmtId="0" fontId="69" fillId="0" borderId="89" xfId="0" applyFont="1" applyBorder="1" applyAlignment="1"/>
    <xf numFmtId="0" fontId="69" fillId="0" borderId="89" xfId="0" applyFont="1" applyBorder="1" applyAlignment="1">
      <alignment horizontal="right"/>
    </xf>
    <xf numFmtId="0" fontId="69" fillId="0" borderId="89" xfId="0" applyFont="1" applyBorder="1" applyAlignment="1">
      <alignment horizontal="left" vertical="center" readingOrder="1"/>
    </xf>
    <xf numFmtId="0" fontId="69" fillId="0" borderId="0" xfId="0" applyFont="1" applyAlignment="1">
      <alignment horizontal="right"/>
    </xf>
    <xf numFmtId="0" fontId="69" fillId="0" borderId="0" xfId="0" applyFont="1" applyAlignment="1">
      <alignment horizontal="left"/>
    </xf>
    <xf numFmtId="0" fontId="71" fillId="0" borderId="0" xfId="0" applyFont="1" applyAlignment="1">
      <alignment horizontal="center" vertical="center" readingOrder="2"/>
    </xf>
    <xf numFmtId="0" fontId="21" fillId="0" borderId="4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 vertical="center"/>
    </xf>
    <xf numFmtId="3" fontId="21" fillId="0" borderId="45" xfId="0" applyNumberFormat="1" applyFont="1" applyBorder="1" applyAlignment="1">
      <alignment horizontal="center" vertical="center"/>
    </xf>
    <xf numFmtId="3" fontId="21" fillId="0" borderId="41" xfId="0" applyNumberFormat="1" applyFont="1" applyBorder="1" applyAlignment="1">
      <alignment horizontal="center" vertical="center"/>
    </xf>
    <xf numFmtId="0" fontId="71" fillId="0" borderId="0" xfId="0" applyFont="1" applyAlignment="1">
      <alignment horizontal="right" vertical="center" readingOrder="2"/>
    </xf>
    <xf numFmtId="0" fontId="73" fillId="0" borderId="0" xfId="0" applyFont="1" applyAlignment="1">
      <alignment horizontal="centerContinuous"/>
    </xf>
    <xf numFmtId="0" fontId="21" fillId="24" borderId="90" xfId="46" applyFont="1" applyFill="1" applyBorder="1" applyAlignment="1">
      <alignment horizontal="center" vertical="center"/>
    </xf>
    <xf numFmtId="0" fontId="21" fillId="24" borderId="91" xfId="46" applyFont="1" applyFill="1" applyBorder="1" applyAlignment="1">
      <alignment horizontal="center" vertical="center"/>
    </xf>
    <xf numFmtId="166" fontId="21" fillId="24" borderId="92" xfId="46" applyNumberFormat="1" applyFont="1" applyFill="1" applyBorder="1" applyAlignment="1">
      <alignment horizontal="center" vertical="center" wrapText="1"/>
    </xf>
    <xf numFmtId="3" fontId="21" fillId="26" borderId="95" xfId="46" applyNumberFormat="1" applyFont="1" applyFill="1" applyBorder="1" applyAlignment="1">
      <alignment horizontal="center" vertical="center"/>
    </xf>
    <xf numFmtId="3" fontId="21" fillId="26" borderId="96" xfId="46" applyNumberFormat="1" applyFont="1" applyFill="1" applyBorder="1" applyAlignment="1">
      <alignment horizontal="center" vertical="center"/>
    </xf>
    <xf numFmtId="0" fontId="21" fillId="0" borderId="93" xfId="46" applyFont="1" applyFill="1" applyBorder="1" applyAlignment="1">
      <alignment horizontal="center" vertical="center"/>
    </xf>
    <xf numFmtId="0" fontId="21" fillId="0" borderId="93" xfId="46" applyFont="1" applyFill="1" applyBorder="1" applyAlignment="1">
      <alignment horizontal="center" vertical="center" wrapText="1"/>
    </xf>
    <xf numFmtId="0" fontId="21" fillId="26" borderId="94" xfId="46" applyFont="1" applyFill="1" applyBorder="1" applyAlignment="1">
      <alignment horizontal="center" vertical="center" wrapText="1"/>
    </xf>
    <xf numFmtId="3" fontId="21" fillId="0" borderId="93" xfId="46" applyNumberFormat="1" applyFont="1" applyFill="1" applyBorder="1" applyAlignment="1">
      <alignment horizontal="center" vertical="center"/>
    </xf>
    <xf numFmtId="0" fontId="71" fillId="0" borderId="0" xfId="0" applyFont="1" applyAlignment="1">
      <alignment horizontal="center"/>
    </xf>
    <xf numFmtId="0" fontId="21" fillId="28" borderId="51" xfId="0" applyFont="1" applyFill="1" applyBorder="1" applyAlignment="1">
      <alignment horizontal="center" vertical="center"/>
    </xf>
    <xf numFmtId="3" fontId="21" fillId="28" borderId="44" xfId="0" applyNumberFormat="1" applyFont="1" applyFill="1" applyBorder="1" applyAlignment="1">
      <alignment horizontal="center" vertical="center"/>
    </xf>
    <xf numFmtId="3" fontId="21" fillId="28" borderId="11" xfId="0" applyNumberFormat="1" applyFont="1" applyFill="1" applyBorder="1" applyAlignment="1">
      <alignment horizontal="center" vertical="center"/>
    </xf>
    <xf numFmtId="0" fontId="21" fillId="31" borderId="52" xfId="0" applyFont="1" applyFill="1" applyBorder="1" applyAlignment="1">
      <alignment vertical="center"/>
    </xf>
    <xf numFmtId="165" fontId="21" fillId="31" borderId="53" xfId="0" applyNumberFormat="1" applyFont="1" applyFill="1" applyBorder="1" applyAlignment="1">
      <alignment horizontal="center" vertical="center"/>
    </xf>
    <xf numFmtId="165" fontId="21" fillId="31" borderId="54" xfId="0" applyNumberFormat="1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 readingOrder="2"/>
    </xf>
    <xf numFmtId="0" fontId="76" fillId="0" borderId="0" xfId="0" applyFont="1" applyAlignment="1">
      <alignment horizontal="center"/>
    </xf>
    <xf numFmtId="0" fontId="78" fillId="0" borderId="0" xfId="0" applyFont="1" applyAlignment="1">
      <alignment horizontal="right" vertical="center"/>
    </xf>
    <xf numFmtId="0" fontId="79" fillId="0" borderId="0" xfId="45" applyFont="1"/>
    <xf numFmtId="0" fontId="78" fillId="0" borderId="0" xfId="0" applyFont="1" applyAlignment="1">
      <alignment horizontal="right" vertical="center" readingOrder="2"/>
    </xf>
    <xf numFmtId="0" fontId="23" fillId="0" borderId="0" xfId="0" applyFont="1" applyAlignment="1">
      <alignment horizontal="center" vertical="center"/>
    </xf>
    <xf numFmtId="0" fontId="21" fillId="0" borderId="64" xfId="46" applyFont="1" applyFill="1" applyBorder="1" applyAlignment="1">
      <alignment horizontal="center" vertical="center"/>
    </xf>
    <xf numFmtId="0" fontId="21" fillId="0" borderId="65" xfId="46" applyFont="1" applyFill="1" applyBorder="1" applyAlignment="1">
      <alignment horizontal="center" vertical="center"/>
    </xf>
    <xf numFmtId="0" fontId="21" fillId="0" borderId="64" xfId="46" applyFont="1" applyFill="1" applyBorder="1" applyAlignment="1">
      <alignment horizontal="center" vertical="center" wrapText="1"/>
    </xf>
    <xf numFmtId="0" fontId="21" fillId="0" borderId="66" xfId="46" applyFont="1" applyFill="1" applyBorder="1" applyAlignment="1">
      <alignment horizontal="center" vertical="center" wrapText="1"/>
    </xf>
    <xf numFmtId="0" fontId="21" fillId="26" borderId="31" xfId="46" applyFont="1" applyFill="1" applyBorder="1" applyAlignment="1">
      <alignment horizontal="center" vertical="center" wrapText="1"/>
    </xf>
    <xf numFmtId="0" fontId="21" fillId="26" borderId="19" xfId="46" applyFont="1" applyFill="1" applyBorder="1" applyAlignment="1">
      <alignment horizontal="center" vertical="center" wrapText="1"/>
    </xf>
    <xf numFmtId="0" fontId="21" fillId="26" borderId="86" xfId="46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7" fillId="0" borderId="79" xfId="0" applyFont="1" applyFill="1" applyBorder="1" applyAlignment="1">
      <alignment horizontal="center" vertical="center" wrapText="1"/>
    </xf>
    <xf numFmtId="0" fontId="47" fillId="0" borderId="78" xfId="0" applyFont="1" applyFill="1" applyBorder="1" applyAlignment="1">
      <alignment horizontal="center" vertical="center" wrapText="1"/>
    </xf>
    <xf numFmtId="0" fontId="47" fillId="0" borderId="72" xfId="0" applyFont="1" applyFill="1" applyBorder="1" applyAlignment="1">
      <alignment horizontal="center" vertical="center" readingOrder="2"/>
    </xf>
    <xf numFmtId="0" fontId="47" fillId="0" borderId="80" xfId="0" applyFont="1" applyFill="1" applyBorder="1" applyAlignment="1">
      <alignment horizontal="center" vertical="center" readingOrder="2"/>
    </xf>
    <xf numFmtId="0" fontId="47" fillId="0" borderId="71" xfId="0" applyFont="1" applyFill="1" applyBorder="1" applyAlignment="1">
      <alignment horizontal="center" vertical="center" readingOrder="2"/>
    </xf>
    <xf numFmtId="0" fontId="47" fillId="0" borderId="70" xfId="0" applyFont="1" applyFill="1" applyBorder="1" applyAlignment="1">
      <alignment horizontal="center" vertical="center" readingOrder="2"/>
    </xf>
    <xf numFmtId="0" fontId="47" fillId="0" borderId="75" xfId="0" applyFont="1" applyFill="1" applyBorder="1" applyAlignment="1">
      <alignment horizontal="center" vertical="center" readingOrder="2"/>
    </xf>
    <xf numFmtId="0" fontId="47" fillId="0" borderId="76" xfId="0" applyFont="1" applyFill="1" applyBorder="1" applyAlignment="1">
      <alignment horizontal="center" vertical="center" readingOrder="2"/>
    </xf>
    <xf numFmtId="3" fontId="47" fillId="0" borderId="72" xfId="0" applyNumberFormat="1" applyFont="1" applyFill="1" applyBorder="1" applyAlignment="1">
      <alignment horizontal="center" vertical="center" readingOrder="2"/>
    </xf>
    <xf numFmtId="3" fontId="47" fillId="0" borderId="80" xfId="0" applyNumberFormat="1" applyFont="1" applyFill="1" applyBorder="1" applyAlignment="1">
      <alignment horizontal="center" vertical="center" readingOrder="2"/>
    </xf>
    <xf numFmtId="3" fontId="47" fillId="0" borderId="75" xfId="0" applyNumberFormat="1" applyFont="1" applyFill="1" applyBorder="1" applyAlignment="1">
      <alignment horizontal="center" vertical="center" readingOrder="2"/>
    </xf>
    <xf numFmtId="3" fontId="47" fillId="0" borderId="76" xfId="0" applyNumberFormat="1" applyFont="1" applyFill="1" applyBorder="1" applyAlignment="1">
      <alignment horizontal="center" vertical="center" readingOrder="2"/>
    </xf>
    <xf numFmtId="0" fontId="47" fillId="0" borderId="72" xfId="0" applyNumberFormat="1" applyFont="1" applyFill="1" applyBorder="1" applyAlignment="1">
      <alignment horizontal="center" vertical="center" readingOrder="2"/>
    </xf>
    <xf numFmtId="0" fontId="47" fillId="0" borderId="73" xfId="0" applyFont="1" applyFill="1" applyBorder="1" applyAlignment="1">
      <alignment horizontal="center" vertical="center" readingOrder="2"/>
    </xf>
    <xf numFmtId="0" fontId="47" fillId="0" borderId="69" xfId="0" applyFont="1" applyFill="1" applyBorder="1" applyAlignment="1">
      <alignment horizontal="center" vertical="center" readingOrder="2"/>
    </xf>
    <xf numFmtId="0" fontId="47" fillId="0" borderId="77" xfId="0" applyFont="1" applyFill="1" applyBorder="1" applyAlignment="1">
      <alignment horizontal="center" vertical="center" readingOrder="2"/>
    </xf>
    <xf numFmtId="0" fontId="47" fillId="0" borderId="0" xfId="0" applyFont="1" applyFill="1" applyAlignment="1">
      <alignment horizontal="center" vertical="center" readingOrder="2"/>
    </xf>
    <xf numFmtId="0" fontId="47" fillId="0" borderId="78" xfId="0" applyFont="1" applyFill="1" applyBorder="1" applyAlignment="1">
      <alignment horizontal="center" vertical="center" readingOrder="2"/>
    </xf>
    <xf numFmtId="3" fontId="47" fillId="0" borderId="71" xfId="0" applyNumberFormat="1" applyFont="1" applyFill="1" applyBorder="1" applyAlignment="1">
      <alignment horizontal="center" vertical="center" readingOrder="2"/>
    </xf>
    <xf numFmtId="3" fontId="47" fillId="0" borderId="70" xfId="0" applyNumberFormat="1" applyFont="1" applyFill="1" applyBorder="1" applyAlignment="1">
      <alignment horizontal="center" vertical="center" readingOrder="2"/>
    </xf>
    <xf numFmtId="0" fontId="43" fillId="0" borderId="0" xfId="0" applyFont="1" applyFill="1" applyAlignment="1">
      <alignment horizontal="right" vertical="center" wrapText="1"/>
    </xf>
    <xf numFmtId="0" fontId="43" fillId="0" borderId="0" xfId="0" applyFont="1" applyFill="1" applyAlignment="1">
      <alignment horizontal="right" vertical="top"/>
    </xf>
    <xf numFmtId="0" fontId="45" fillId="0" borderId="0" xfId="0" applyFont="1" applyFill="1" applyAlignment="1">
      <alignment horizontal="center" vertical="center"/>
    </xf>
    <xf numFmtId="0" fontId="46" fillId="0" borderId="72" xfId="0" applyFont="1" applyFill="1" applyBorder="1" applyAlignment="1">
      <alignment horizontal="center" vertical="center"/>
    </xf>
    <xf numFmtId="0" fontId="46" fillId="0" borderId="81" xfId="0" applyFont="1" applyFill="1" applyBorder="1" applyAlignment="1">
      <alignment horizontal="center" vertical="center"/>
    </xf>
    <xf numFmtId="0" fontId="34" fillId="0" borderId="0" xfId="0" applyFont="1" applyFill="1" applyAlignment="1">
      <alignment vertical="top"/>
    </xf>
    <xf numFmtId="0" fontId="43" fillId="0" borderId="0" xfId="0" applyFont="1" applyFill="1" applyAlignment="1">
      <alignment vertical="center" readingOrder="2"/>
    </xf>
    <xf numFmtId="0" fontId="44" fillId="0" borderId="0" xfId="0" applyFont="1" applyFill="1" applyAlignment="1">
      <alignment horizontal="right" vertical="center"/>
    </xf>
    <xf numFmtId="0" fontId="47" fillId="0" borderId="79" xfId="0" applyFont="1" applyFill="1" applyBorder="1" applyAlignment="1">
      <alignment horizontal="center" vertical="center" readingOrder="2"/>
    </xf>
    <xf numFmtId="3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" fontId="47" fillId="0" borderId="79" xfId="0" applyNumberFormat="1" applyFont="1" applyFill="1" applyBorder="1" applyAlignment="1">
      <alignment horizontal="center" vertical="center" readingOrder="2"/>
    </xf>
    <xf numFmtId="0" fontId="47" fillId="0" borderId="79" xfId="0" applyNumberFormat="1" applyFont="1" applyFill="1" applyBorder="1" applyAlignment="1">
      <alignment horizontal="center" vertical="center" readingOrder="2"/>
    </xf>
    <xf numFmtId="0" fontId="47" fillId="0" borderId="72" xfId="0" applyFont="1" applyFill="1" applyBorder="1" applyAlignment="1">
      <alignment horizontal="center" vertical="center" wrapText="1"/>
    </xf>
    <xf numFmtId="0" fontId="47" fillId="0" borderId="77" xfId="0" applyFont="1" applyFill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center" vertical="center" wrapText="1"/>
    </xf>
    <xf numFmtId="0" fontId="29" fillId="0" borderId="78" xfId="0" applyFont="1" applyFill="1" applyBorder="1" applyAlignment="1">
      <alignment horizontal="center" vertical="center" wrapText="1"/>
    </xf>
    <xf numFmtId="0" fontId="29" fillId="0" borderId="77" xfId="0" applyFont="1" applyFill="1" applyBorder="1" applyAlignment="1">
      <alignment horizontal="center" vertical="center" wrapText="1"/>
    </xf>
    <xf numFmtId="0" fontId="29" fillId="0" borderId="79" xfId="0" applyFont="1" applyFill="1" applyBorder="1" applyAlignment="1">
      <alignment horizontal="center" vertical="center" readingOrder="2"/>
    </xf>
    <xf numFmtId="0" fontId="29" fillId="0" borderId="80" xfId="0" applyFont="1" applyFill="1" applyBorder="1" applyAlignment="1">
      <alignment horizontal="center" vertical="center" readingOrder="2"/>
    </xf>
    <xf numFmtId="0" fontId="29" fillId="0" borderId="71" xfId="0" applyFont="1" applyFill="1" applyBorder="1" applyAlignment="1">
      <alignment horizontal="center" vertical="center" readingOrder="2"/>
    </xf>
    <xf numFmtId="0" fontId="29" fillId="0" borderId="70" xfId="0" applyFont="1" applyFill="1" applyBorder="1" applyAlignment="1">
      <alignment horizontal="center" vertical="center" readingOrder="2"/>
    </xf>
    <xf numFmtId="0" fontId="30" fillId="0" borderId="0" xfId="0" applyFont="1" applyFill="1" applyAlignment="1">
      <alignment horizontal="center" vertical="center"/>
    </xf>
    <xf numFmtId="0" fontId="29" fillId="0" borderId="78" xfId="0" applyFont="1" applyFill="1" applyBorder="1" applyAlignment="1">
      <alignment horizontal="center" vertical="center" readingOrder="2"/>
    </xf>
    <xf numFmtId="3" fontId="29" fillId="0" borderId="79" xfId="0" applyNumberFormat="1" applyFont="1" applyFill="1" applyBorder="1" applyAlignment="1">
      <alignment horizontal="center" vertical="center" readingOrder="2"/>
    </xf>
    <xf numFmtId="3" fontId="29" fillId="0" borderId="80" xfId="0" applyNumberFormat="1" applyFont="1" applyFill="1" applyBorder="1" applyAlignment="1">
      <alignment horizontal="center" vertical="center" readingOrder="2"/>
    </xf>
    <xf numFmtId="3" fontId="29" fillId="0" borderId="71" xfId="0" applyNumberFormat="1" applyFont="1" applyFill="1" applyBorder="1" applyAlignment="1">
      <alignment horizontal="center" vertical="center" readingOrder="2"/>
    </xf>
    <xf numFmtId="3" fontId="29" fillId="0" borderId="70" xfId="0" applyNumberFormat="1" applyFont="1" applyFill="1" applyBorder="1" applyAlignment="1">
      <alignment horizontal="center" vertical="center" readingOrder="2"/>
    </xf>
    <xf numFmtId="0" fontId="29" fillId="0" borderId="73" xfId="0" applyFont="1" applyFill="1" applyBorder="1" applyAlignment="1">
      <alignment horizontal="center" vertical="center" readingOrder="2"/>
    </xf>
    <xf numFmtId="0" fontId="29" fillId="0" borderId="0" xfId="0" applyFont="1" applyFill="1" applyAlignment="1">
      <alignment horizontal="center" vertical="center" readingOrder="2"/>
    </xf>
    <xf numFmtId="0" fontId="29" fillId="0" borderId="79" xfId="0" applyNumberFormat="1" applyFont="1" applyFill="1" applyBorder="1" applyAlignment="1">
      <alignment horizontal="center" vertical="center" readingOrder="2"/>
    </xf>
    <xf numFmtId="0" fontId="28" fillId="0" borderId="72" xfId="0" applyFont="1" applyFill="1" applyBorder="1" applyAlignment="1">
      <alignment horizontal="center" vertical="center"/>
    </xf>
    <xf numFmtId="0" fontId="28" fillId="0" borderId="81" xfId="0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 readingOrder="2"/>
    </xf>
    <xf numFmtId="3" fontId="29" fillId="0" borderId="75" xfId="0" applyNumberFormat="1" applyFont="1" applyFill="1" applyBorder="1" applyAlignment="1">
      <alignment horizontal="center" vertical="center" readingOrder="2"/>
    </xf>
    <xf numFmtId="3" fontId="29" fillId="0" borderId="76" xfId="0" applyNumberFormat="1" applyFont="1" applyFill="1" applyBorder="1" applyAlignment="1">
      <alignment horizontal="center" vertical="center" readingOrder="2"/>
    </xf>
    <xf numFmtId="0" fontId="29" fillId="0" borderId="72" xfId="0" applyFont="1" applyFill="1" applyBorder="1" applyAlignment="1">
      <alignment horizontal="center" vertical="center" readingOrder="2"/>
    </xf>
    <xf numFmtId="0" fontId="29" fillId="0" borderId="75" xfId="0" applyFont="1" applyFill="1" applyBorder="1" applyAlignment="1">
      <alignment horizontal="center" vertical="center" readingOrder="2"/>
    </xf>
    <xf numFmtId="0" fontId="29" fillId="0" borderId="69" xfId="0" applyFont="1" applyFill="1" applyBorder="1" applyAlignment="1">
      <alignment horizontal="center" vertical="center" readingOrder="2"/>
    </xf>
    <xf numFmtId="0" fontId="29" fillId="0" borderId="76" xfId="0" applyFont="1" applyFill="1" applyBorder="1" applyAlignment="1">
      <alignment horizontal="center" vertical="center" readingOrder="2"/>
    </xf>
    <xf numFmtId="0" fontId="29" fillId="0" borderId="77" xfId="0" applyFont="1" applyFill="1" applyBorder="1" applyAlignment="1">
      <alignment horizontal="center" vertical="center" readingOrder="2"/>
    </xf>
    <xf numFmtId="0" fontId="32" fillId="0" borderId="0" xfId="0" applyFont="1" applyFill="1" applyAlignment="1">
      <alignment horizontal="right" vertical="top"/>
    </xf>
    <xf numFmtId="0" fontId="32" fillId="0" borderId="0" xfId="0" applyFont="1" applyFill="1" applyAlignment="1">
      <alignment vertical="center" readingOrder="2"/>
    </xf>
    <xf numFmtId="0" fontId="32" fillId="0" borderId="0" xfId="0" applyFont="1" applyFill="1" applyAlignment="1">
      <alignment horizontal="right" vertical="center" wrapText="1"/>
    </xf>
    <xf numFmtId="0" fontId="31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center" vertical="center"/>
    </xf>
    <xf numFmtId="0" fontId="29" fillId="0" borderId="72" xfId="0" applyNumberFormat="1" applyFont="1" applyFill="1" applyBorder="1" applyAlignment="1">
      <alignment horizontal="center" vertical="center" readingOrder="2"/>
    </xf>
    <xf numFmtId="0" fontId="38" fillId="29" borderId="83" xfId="52" applyFont="1" applyFill="1" applyBorder="1" applyAlignment="1">
      <alignment horizontal="center" vertical="center" wrapText="1"/>
    </xf>
    <xf numFmtId="0" fontId="40" fillId="29" borderId="84" xfId="52" applyFont="1" applyFill="1" applyBorder="1" applyAlignment="1">
      <alignment horizontal="center" vertical="center" wrapText="1"/>
    </xf>
    <xf numFmtId="0" fontId="40" fillId="29" borderId="85" xfId="52" applyFont="1" applyFill="1" applyBorder="1" applyAlignment="1">
      <alignment horizontal="center" vertical="center" wrapText="1"/>
    </xf>
    <xf numFmtId="0" fontId="56" fillId="0" borderId="72" xfId="0" applyFont="1" applyFill="1" applyBorder="1" applyAlignment="1">
      <alignment horizontal="center" vertical="center" wrapText="1"/>
    </xf>
    <xf numFmtId="0" fontId="56" fillId="0" borderId="81" xfId="0" applyFont="1" applyFill="1" applyBorder="1" applyAlignment="1">
      <alignment horizontal="center" vertical="center" wrapText="1"/>
    </xf>
    <xf numFmtId="0" fontId="57" fillId="0" borderId="0" xfId="0" applyFont="1" applyFill="1" applyAlignment="1">
      <alignment horizontal="center" vertical="center"/>
    </xf>
    <xf numFmtId="3" fontId="56" fillId="0" borderId="72" xfId="0" applyNumberFormat="1" applyFont="1" applyFill="1" applyBorder="1" applyAlignment="1">
      <alignment horizontal="center" vertical="center"/>
    </xf>
    <xf numFmtId="3" fontId="56" fillId="0" borderId="81" xfId="0" applyNumberFormat="1" applyFont="1" applyFill="1" applyBorder="1" applyAlignment="1">
      <alignment horizontal="center" vertical="center"/>
    </xf>
    <xf numFmtId="3" fontId="56" fillId="0" borderId="72" xfId="0" applyNumberFormat="1" applyFont="1" applyFill="1" applyBorder="1" applyAlignment="1">
      <alignment horizontal="center" vertical="center" wrapText="1"/>
    </xf>
    <xf numFmtId="3" fontId="56" fillId="0" borderId="82" xfId="0" applyNumberFormat="1" applyFont="1" applyFill="1" applyBorder="1" applyAlignment="1">
      <alignment horizontal="center" vertical="center" wrapText="1"/>
    </xf>
    <xf numFmtId="3" fontId="56" fillId="0" borderId="81" xfId="0" applyNumberFormat="1" applyFont="1" applyFill="1" applyBorder="1" applyAlignment="1">
      <alignment horizontal="center" vertical="center" wrapText="1"/>
    </xf>
    <xf numFmtId="0" fontId="56" fillId="0" borderId="72" xfId="0" applyNumberFormat="1" applyFont="1" applyFill="1" applyBorder="1" applyAlignment="1">
      <alignment horizontal="center" vertical="center" wrapText="1"/>
    </xf>
    <xf numFmtId="3" fontId="56" fillId="0" borderId="79" xfId="0" applyNumberFormat="1" applyFont="1" applyFill="1" applyBorder="1" applyAlignment="1">
      <alignment horizontal="center" vertical="center"/>
    </xf>
    <xf numFmtId="3" fontId="56" fillId="0" borderId="80" xfId="0" applyNumberFormat="1" applyFont="1" applyFill="1" applyBorder="1" applyAlignment="1">
      <alignment horizontal="center" vertical="center"/>
    </xf>
    <xf numFmtId="3" fontId="56" fillId="0" borderId="79" xfId="0" applyNumberFormat="1" applyFont="1" applyFill="1" applyBorder="1" applyAlignment="1">
      <alignment horizontal="center" vertical="center" wrapText="1"/>
    </xf>
    <xf numFmtId="3" fontId="56" fillId="0" borderId="73" xfId="0" applyNumberFormat="1" applyFont="1" applyFill="1" applyBorder="1" applyAlignment="1">
      <alignment horizontal="center" vertical="center" wrapText="1"/>
    </xf>
    <xf numFmtId="3" fontId="56" fillId="0" borderId="80" xfId="0" applyNumberFormat="1" applyFont="1" applyFill="1" applyBorder="1" applyAlignment="1">
      <alignment horizontal="center" vertical="center" wrapText="1"/>
    </xf>
    <xf numFmtId="0" fontId="56" fillId="0" borderId="79" xfId="0" applyNumberFormat="1" applyFont="1" applyFill="1" applyBorder="1" applyAlignment="1">
      <alignment horizontal="center" vertical="center" wrapText="1"/>
    </xf>
    <xf numFmtId="0" fontId="56" fillId="0" borderId="80" xfId="0" applyFont="1" applyFill="1" applyBorder="1" applyAlignment="1">
      <alignment horizontal="center" vertical="center" wrapText="1"/>
    </xf>
    <xf numFmtId="0" fontId="56" fillId="0" borderId="79" xfId="0" applyFont="1" applyFill="1" applyBorder="1" applyAlignment="1">
      <alignment horizontal="center" vertical="center" wrapText="1"/>
    </xf>
    <xf numFmtId="0" fontId="56" fillId="0" borderId="82" xfId="0" applyFont="1" applyFill="1" applyBorder="1" applyAlignment="1">
      <alignment horizontal="center" vertical="center" wrapText="1"/>
    </xf>
    <xf numFmtId="0" fontId="56" fillId="0" borderId="75" xfId="0" applyFont="1" applyFill="1" applyBorder="1" applyAlignment="1">
      <alignment horizontal="center" vertical="center" wrapText="1"/>
    </xf>
    <xf numFmtId="0" fontId="56" fillId="0" borderId="76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right" vertical="center" wrapText="1"/>
    </xf>
    <xf numFmtId="0" fontId="56" fillId="0" borderId="72" xfId="0" applyFont="1" applyFill="1" applyBorder="1" applyAlignment="1">
      <alignment horizontal="center" vertical="center"/>
    </xf>
    <xf numFmtId="0" fontId="56" fillId="0" borderId="82" xfId="0" applyFont="1" applyFill="1" applyBorder="1" applyAlignment="1">
      <alignment horizontal="center" vertical="center"/>
    </xf>
    <xf numFmtId="0" fontId="56" fillId="0" borderId="81" xfId="0" applyFont="1" applyFill="1" applyBorder="1" applyAlignment="1">
      <alignment horizontal="center" vertical="center"/>
    </xf>
    <xf numFmtId="0" fontId="56" fillId="0" borderId="80" xfId="0" applyFont="1" applyFill="1" applyBorder="1" applyAlignment="1">
      <alignment horizontal="center" vertical="center"/>
    </xf>
    <xf numFmtId="0" fontId="56" fillId="0" borderId="75" xfId="0" applyFont="1" applyFill="1" applyBorder="1" applyAlignment="1">
      <alignment horizontal="center" vertical="center"/>
    </xf>
    <xf numFmtId="0" fontId="56" fillId="0" borderId="76" xfId="0" applyFont="1" applyFill="1" applyBorder="1" applyAlignment="1">
      <alignment horizontal="center" vertical="center"/>
    </xf>
    <xf numFmtId="0" fontId="56" fillId="0" borderId="77" xfId="0" applyFont="1" applyFill="1" applyBorder="1" applyAlignment="1">
      <alignment horizontal="center" vertical="center"/>
    </xf>
    <xf numFmtId="0" fontId="52" fillId="0" borderId="0" xfId="0" applyFont="1" applyFill="1" applyAlignment="1">
      <alignment vertical="top"/>
    </xf>
    <xf numFmtId="0" fontId="53" fillId="0" borderId="0" xfId="0" applyFont="1" applyFill="1" applyAlignment="1">
      <alignment horizontal="right" vertical="center"/>
    </xf>
    <xf numFmtId="0" fontId="53" fillId="0" borderId="0" xfId="0" applyFont="1" applyFill="1" applyAlignment="1">
      <alignment vertical="top" readingOrder="2"/>
    </xf>
    <xf numFmtId="0" fontId="53" fillId="0" borderId="0" xfId="0" applyFont="1" applyFill="1" applyAlignment="1">
      <alignment vertical="center" readingOrder="2"/>
    </xf>
    <xf numFmtId="0" fontId="54" fillId="0" borderId="0" xfId="0" applyFont="1" applyFill="1" applyAlignment="1">
      <alignment vertical="top" wrapText="1" readingOrder="2"/>
    </xf>
    <xf numFmtId="0" fontId="55" fillId="0" borderId="0" xfId="0" applyFont="1" applyFill="1" applyAlignment="1">
      <alignment vertical="top" readingOrder="2"/>
    </xf>
    <xf numFmtId="0" fontId="53" fillId="0" borderId="0" xfId="0" applyFont="1" applyFill="1" applyAlignment="1">
      <alignment horizontal="right" vertical="center" wrapText="1"/>
    </xf>
    <xf numFmtId="0" fontId="21" fillId="26" borderId="67" xfId="46" applyFont="1" applyFill="1" applyBorder="1" applyAlignment="1">
      <alignment horizontal="center" vertical="center" wrapText="1"/>
    </xf>
    <xf numFmtId="0" fontId="21" fillId="26" borderId="64" xfId="46" applyFont="1" applyFill="1" applyBorder="1" applyAlignment="1">
      <alignment horizontal="center" vertical="center" wrapText="1"/>
    </xf>
    <xf numFmtId="0" fontId="21" fillId="26" borderId="68" xfId="46" applyFont="1" applyFill="1" applyBorder="1" applyAlignment="1">
      <alignment horizontal="center" vertical="center" wrapText="1"/>
    </xf>
    <xf numFmtId="0" fontId="47" fillId="0" borderId="81" xfId="0" applyFont="1" applyFill="1" applyBorder="1" applyAlignment="1">
      <alignment horizontal="center" vertical="center" wrapText="1"/>
    </xf>
    <xf numFmtId="3" fontId="47" fillId="0" borderId="72" xfId="0" applyNumberFormat="1" applyFont="1" applyFill="1" applyBorder="1" applyAlignment="1">
      <alignment horizontal="center" vertical="center"/>
    </xf>
    <xf numFmtId="3" fontId="47" fillId="0" borderId="81" xfId="0" applyNumberFormat="1" applyFont="1" applyFill="1" applyBorder="1" applyAlignment="1">
      <alignment horizontal="center" vertical="center"/>
    </xf>
    <xf numFmtId="3" fontId="47" fillId="0" borderId="72" xfId="0" applyNumberFormat="1" applyFont="1" applyFill="1" applyBorder="1" applyAlignment="1">
      <alignment horizontal="center" vertical="center" wrapText="1"/>
    </xf>
    <xf numFmtId="3" fontId="47" fillId="0" borderId="82" xfId="0" applyNumberFormat="1" applyFont="1" applyFill="1" applyBorder="1" applyAlignment="1">
      <alignment horizontal="center" vertical="center" wrapText="1"/>
    </xf>
    <xf numFmtId="3" fontId="47" fillId="0" borderId="81" xfId="0" applyNumberFormat="1" applyFont="1" applyFill="1" applyBorder="1" applyAlignment="1">
      <alignment horizontal="center" vertical="center" wrapText="1"/>
    </xf>
    <xf numFmtId="0" fontId="47" fillId="0" borderId="72" xfId="0" applyNumberFormat="1" applyFont="1" applyFill="1" applyBorder="1" applyAlignment="1">
      <alignment horizontal="center" vertical="center" wrapText="1"/>
    </xf>
    <xf numFmtId="3" fontId="47" fillId="0" borderId="79" xfId="0" applyNumberFormat="1" applyFont="1" applyFill="1" applyBorder="1" applyAlignment="1">
      <alignment horizontal="center" vertical="center"/>
    </xf>
    <xf numFmtId="3" fontId="47" fillId="0" borderId="80" xfId="0" applyNumberFormat="1" applyFont="1" applyFill="1" applyBorder="1" applyAlignment="1">
      <alignment horizontal="center" vertical="center"/>
    </xf>
    <xf numFmtId="3" fontId="47" fillId="0" borderId="79" xfId="0" applyNumberFormat="1" applyFont="1" applyFill="1" applyBorder="1" applyAlignment="1">
      <alignment horizontal="center" vertical="center" wrapText="1"/>
    </xf>
    <xf numFmtId="3" fontId="47" fillId="0" borderId="73" xfId="0" applyNumberFormat="1" applyFont="1" applyFill="1" applyBorder="1" applyAlignment="1">
      <alignment horizontal="center" vertical="center" wrapText="1"/>
    </xf>
    <xf numFmtId="3" fontId="47" fillId="0" borderId="80" xfId="0" applyNumberFormat="1" applyFont="1" applyFill="1" applyBorder="1" applyAlignment="1">
      <alignment horizontal="center" vertical="center" wrapText="1"/>
    </xf>
    <xf numFmtId="0" fontId="47" fillId="0" borderId="79" xfId="0" applyNumberFormat="1" applyFont="1" applyFill="1" applyBorder="1" applyAlignment="1">
      <alignment horizontal="center" vertical="center" wrapText="1"/>
    </xf>
    <xf numFmtId="0" fontId="47" fillId="0" borderId="80" xfId="0" applyFont="1" applyFill="1" applyBorder="1" applyAlignment="1">
      <alignment horizontal="center" vertical="center" wrapText="1"/>
    </xf>
    <xf numFmtId="0" fontId="47" fillId="0" borderId="82" xfId="0" applyFont="1" applyFill="1" applyBorder="1" applyAlignment="1">
      <alignment horizontal="center" vertical="center" wrapText="1"/>
    </xf>
    <xf numFmtId="0" fontId="47" fillId="0" borderId="75" xfId="0" applyFont="1" applyFill="1" applyBorder="1" applyAlignment="1">
      <alignment horizontal="center" vertical="center" wrapText="1"/>
    </xf>
    <xf numFmtId="0" fontId="47" fillId="0" borderId="76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right" vertical="center" wrapText="1"/>
    </xf>
    <xf numFmtId="0" fontId="47" fillId="0" borderId="72" xfId="0" applyFont="1" applyFill="1" applyBorder="1" applyAlignment="1">
      <alignment horizontal="center" vertical="center"/>
    </xf>
    <xf numFmtId="0" fontId="47" fillId="0" borderId="82" xfId="0" applyFont="1" applyFill="1" applyBorder="1" applyAlignment="1">
      <alignment horizontal="center" vertical="center"/>
    </xf>
    <xf numFmtId="0" fontId="47" fillId="0" borderId="81" xfId="0" applyFont="1" applyFill="1" applyBorder="1" applyAlignment="1">
      <alignment horizontal="center" vertical="center"/>
    </xf>
    <xf numFmtId="0" fontId="47" fillId="0" borderId="80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76" xfId="0" applyFont="1" applyFill="1" applyBorder="1" applyAlignment="1">
      <alignment horizontal="center" vertical="center"/>
    </xf>
    <xf numFmtId="0" fontId="47" fillId="0" borderId="77" xfId="0" applyFont="1" applyFill="1" applyBorder="1" applyAlignment="1">
      <alignment horizontal="center" vertical="center"/>
    </xf>
    <xf numFmtId="0" fontId="43" fillId="0" borderId="0" xfId="0" applyFont="1" applyFill="1" applyAlignment="1">
      <alignment vertical="top" readingOrder="2"/>
    </xf>
    <xf numFmtId="0" fontId="51" fillId="0" borderId="0" xfId="0" applyFont="1" applyFill="1" applyAlignment="1">
      <alignment vertical="top" wrapText="1" readingOrder="2"/>
    </xf>
    <xf numFmtId="0" fontId="45" fillId="0" borderId="0" xfId="0" applyFont="1" applyFill="1" applyAlignment="1">
      <alignment vertical="top" readingOrder="2"/>
    </xf>
    <xf numFmtId="0" fontId="29" fillId="0" borderId="81" xfId="0" applyFont="1" applyFill="1" applyBorder="1" applyAlignment="1">
      <alignment horizontal="center" vertical="center" wrapText="1"/>
    </xf>
    <xf numFmtId="3" fontId="29" fillId="0" borderId="79" xfId="0" applyNumberFormat="1" applyFont="1" applyFill="1" applyBorder="1" applyAlignment="1">
      <alignment horizontal="center" vertical="center"/>
    </xf>
    <xf numFmtId="3" fontId="29" fillId="0" borderId="80" xfId="0" applyNumberFormat="1" applyFont="1" applyFill="1" applyBorder="1" applyAlignment="1">
      <alignment horizontal="center" vertical="center"/>
    </xf>
    <xf numFmtId="3" fontId="29" fillId="0" borderId="79" xfId="0" applyNumberFormat="1" applyFont="1" applyFill="1" applyBorder="1" applyAlignment="1">
      <alignment horizontal="center" vertical="center" wrapText="1"/>
    </xf>
    <xf numFmtId="3" fontId="29" fillId="0" borderId="73" xfId="0" applyNumberFormat="1" applyFont="1" applyFill="1" applyBorder="1" applyAlignment="1">
      <alignment horizontal="center" vertical="center" wrapText="1"/>
    </xf>
    <xf numFmtId="3" fontId="29" fillId="0" borderId="80" xfId="0" applyNumberFormat="1" applyFont="1" applyFill="1" applyBorder="1" applyAlignment="1">
      <alignment horizontal="center" vertical="center" wrapText="1"/>
    </xf>
    <xf numFmtId="0" fontId="29" fillId="0" borderId="79" xfId="0" applyNumberFormat="1" applyFont="1" applyFill="1" applyBorder="1" applyAlignment="1">
      <alignment horizontal="center" vertical="center" wrapText="1"/>
    </xf>
    <xf numFmtId="0" fontId="29" fillId="0" borderId="80" xfId="0" applyFont="1" applyFill="1" applyBorder="1" applyAlignment="1">
      <alignment horizontal="center" vertical="center" wrapText="1"/>
    </xf>
    <xf numFmtId="0" fontId="29" fillId="0" borderId="79" xfId="0" applyFont="1" applyFill="1" applyBorder="1" applyAlignment="1">
      <alignment horizontal="center" vertical="center" wrapText="1"/>
    </xf>
    <xf numFmtId="0" fontId="29" fillId="0" borderId="75" xfId="0" applyFont="1" applyFill="1" applyBorder="1" applyAlignment="1">
      <alignment horizontal="center" vertical="center" wrapText="1"/>
    </xf>
    <xf numFmtId="0" fontId="29" fillId="0" borderId="76" xfId="0" applyFont="1" applyFill="1" applyBorder="1" applyAlignment="1">
      <alignment horizontal="center" vertical="center" wrapText="1"/>
    </xf>
    <xf numFmtId="3" fontId="29" fillId="0" borderId="72" xfId="0" applyNumberFormat="1" applyFont="1" applyFill="1" applyBorder="1" applyAlignment="1">
      <alignment horizontal="center" vertical="center"/>
    </xf>
    <xf numFmtId="3" fontId="29" fillId="0" borderId="81" xfId="0" applyNumberFormat="1" applyFont="1" applyFill="1" applyBorder="1" applyAlignment="1">
      <alignment horizontal="center" vertical="center"/>
    </xf>
    <xf numFmtId="3" fontId="29" fillId="0" borderId="72" xfId="0" applyNumberFormat="1" applyFont="1" applyFill="1" applyBorder="1" applyAlignment="1">
      <alignment horizontal="center" vertical="center" wrapText="1"/>
    </xf>
    <xf numFmtId="3" fontId="29" fillId="0" borderId="82" xfId="0" applyNumberFormat="1" applyFont="1" applyFill="1" applyBorder="1" applyAlignment="1">
      <alignment horizontal="center" vertical="center" wrapText="1"/>
    </xf>
    <xf numFmtId="3" fontId="29" fillId="0" borderId="81" xfId="0" applyNumberFormat="1" applyFont="1" applyFill="1" applyBorder="1" applyAlignment="1">
      <alignment horizontal="center" vertical="center" wrapText="1"/>
    </xf>
    <xf numFmtId="0" fontId="29" fillId="0" borderId="72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top" readingOrder="2"/>
    </xf>
    <xf numFmtId="0" fontId="36" fillId="0" borderId="0" xfId="0" applyFont="1" applyFill="1" applyAlignment="1">
      <alignment vertical="top" wrapText="1" readingOrder="2"/>
    </xf>
    <xf numFmtId="0" fontId="33" fillId="0" borderId="0" xfId="0" applyFont="1" applyFill="1" applyAlignment="1">
      <alignment vertical="top" readingOrder="2"/>
    </xf>
    <xf numFmtId="0" fontId="35" fillId="0" borderId="0" xfId="0" applyFont="1" applyFill="1" applyAlignment="1">
      <alignment horizontal="right" vertical="center" wrapText="1"/>
    </xf>
    <xf numFmtId="0" fontId="29" fillId="0" borderId="82" xfId="0" applyFont="1" applyFill="1" applyBorder="1" applyAlignment="1">
      <alignment horizontal="center" vertical="center" wrapText="1"/>
    </xf>
    <xf numFmtId="0" fontId="29" fillId="0" borderId="72" xfId="0" applyFont="1" applyFill="1" applyBorder="1" applyAlignment="1">
      <alignment horizontal="center" vertical="center"/>
    </xf>
    <xf numFmtId="0" fontId="29" fillId="0" borderId="82" xfId="0" applyFont="1" applyFill="1" applyBorder="1" applyAlignment="1">
      <alignment horizontal="center" vertical="center"/>
    </xf>
    <xf numFmtId="0" fontId="29" fillId="0" borderId="81" xfId="0" applyFont="1" applyFill="1" applyBorder="1" applyAlignment="1">
      <alignment horizontal="center" vertical="center"/>
    </xf>
    <xf numFmtId="0" fontId="29" fillId="0" borderId="80" xfId="0" applyFont="1" applyFill="1" applyBorder="1" applyAlignment="1">
      <alignment horizontal="center" vertical="center"/>
    </xf>
    <xf numFmtId="0" fontId="29" fillId="0" borderId="75" xfId="0" applyFont="1" applyFill="1" applyBorder="1" applyAlignment="1">
      <alignment horizontal="center" vertical="center"/>
    </xf>
    <xf numFmtId="0" fontId="29" fillId="0" borderId="76" xfId="0" applyFont="1" applyFill="1" applyBorder="1" applyAlignment="1">
      <alignment horizontal="center" vertical="center"/>
    </xf>
    <xf numFmtId="0" fontId="29" fillId="0" borderId="77" xfId="0" applyFont="1" applyFill="1" applyBorder="1" applyAlignment="1">
      <alignment horizontal="center" vertical="center"/>
    </xf>
    <xf numFmtId="0" fontId="47" fillId="32" borderId="72" xfId="0" applyFont="1" applyFill="1" applyBorder="1" applyAlignment="1">
      <alignment horizontal="center" vertical="center" wrapText="1"/>
    </xf>
    <xf numFmtId="0" fontId="47" fillId="32" borderId="81" xfId="0" applyFont="1" applyFill="1" applyBorder="1" applyAlignment="1">
      <alignment horizontal="center" vertical="center" wrapText="1"/>
    </xf>
    <xf numFmtId="3" fontId="47" fillId="32" borderId="72" xfId="0" applyNumberFormat="1" applyFont="1" applyFill="1" applyBorder="1" applyAlignment="1">
      <alignment horizontal="center" vertical="center"/>
    </xf>
    <xf numFmtId="3" fontId="47" fillId="32" borderId="81" xfId="0" applyNumberFormat="1" applyFont="1" applyFill="1" applyBorder="1" applyAlignment="1">
      <alignment horizontal="center" vertical="center"/>
    </xf>
    <xf numFmtId="3" fontId="47" fillId="32" borderId="72" xfId="0" applyNumberFormat="1" applyFont="1" applyFill="1" applyBorder="1" applyAlignment="1">
      <alignment horizontal="center" vertical="center" wrapText="1"/>
    </xf>
    <xf numFmtId="3" fontId="47" fillId="32" borderId="82" xfId="0" applyNumberFormat="1" applyFont="1" applyFill="1" applyBorder="1" applyAlignment="1">
      <alignment horizontal="center" vertical="center" wrapText="1"/>
    </xf>
    <xf numFmtId="3" fontId="47" fillId="32" borderId="81" xfId="0" applyNumberFormat="1" applyFont="1" applyFill="1" applyBorder="1" applyAlignment="1">
      <alignment horizontal="center" vertical="center" wrapText="1"/>
    </xf>
    <xf numFmtId="0" fontId="59" fillId="0" borderId="0" xfId="0" applyFont="1" applyFill="1" applyAlignment="1">
      <alignment vertical="center" readingOrder="2"/>
    </xf>
    <xf numFmtId="0" fontId="60" fillId="0" borderId="0" xfId="0" applyFont="1" applyFill="1" applyAlignment="1">
      <alignment vertical="top" wrapText="1" readingOrder="2"/>
    </xf>
    <xf numFmtId="0" fontId="65" fillId="0" borderId="72" xfId="0" applyFont="1" applyFill="1" applyBorder="1" applyAlignment="1">
      <alignment horizontal="center" vertical="center" wrapText="1"/>
    </xf>
    <xf numFmtId="0" fontId="65" fillId="0" borderId="81" xfId="0" applyFont="1" applyFill="1" applyBorder="1" applyAlignment="1">
      <alignment horizontal="center" vertical="center" wrapText="1"/>
    </xf>
    <xf numFmtId="3" fontId="65" fillId="0" borderId="72" xfId="0" applyNumberFormat="1" applyFont="1" applyFill="1" applyBorder="1" applyAlignment="1">
      <alignment horizontal="center" vertical="center"/>
    </xf>
    <xf numFmtId="3" fontId="65" fillId="0" borderId="81" xfId="0" applyNumberFormat="1" applyFont="1" applyFill="1" applyBorder="1" applyAlignment="1">
      <alignment horizontal="center" vertical="center"/>
    </xf>
    <xf numFmtId="3" fontId="65" fillId="0" borderId="72" xfId="0" applyNumberFormat="1" applyFont="1" applyFill="1" applyBorder="1" applyAlignment="1">
      <alignment horizontal="center" vertical="center" wrapText="1"/>
    </xf>
    <xf numFmtId="3" fontId="65" fillId="0" borderId="82" xfId="0" applyNumberFormat="1" applyFont="1" applyFill="1" applyBorder="1" applyAlignment="1">
      <alignment horizontal="center" vertical="center" wrapText="1"/>
    </xf>
    <xf numFmtId="3" fontId="65" fillId="0" borderId="81" xfId="0" applyNumberFormat="1" applyFont="1" applyFill="1" applyBorder="1" applyAlignment="1">
      <alignment horizontal="center" vertical="center" wrapText="1"/>
    </xf>
    <xf numFmtId="0" fontId="65" fillId="0" borderId="72" xfId="0" applyNumberFormat="1" applyFont="1" applyFill="1" applyBorder="1" applyAlignment="1">
      <alignment horizontal="center" vertical="center" wrapText="1"/>
    </xf>
    <xf numFmtId="0" fontId="66" fillId="0" borderId="0" xfId="0" applyFont="1" applyFill="1" applyAlignment="1">
      <alignment horizontal="center" vertical="center"/>
    </xf>
    <xf numFmtId="0" fontId="65" fillId="0" borderId="72" xfId="0" applyFont="1" applyFill="1" applyBorder="1" applyAlignment="1">
      <alignment horizontal="center" vertical="center"/>
    </xf>
    <xf numFmtId="0" fontId="65" fillId="0" borderId="82" xfId="0" applyFont="1" applyFill="1" applyBorder="1" applyAlignment="1">
      <alignment horizontal="center" vertical="center"/>
    </xf>
    <xf numFmtId="0" fontId="65" fillId="0" borderId="81" xfId="0" applyFont="1" applyFill="1" applyBorder="1" applyAlignment="1">
      <alignment horizontal="center" vertical="center"/>
    </xf>
    <xf numFmtId="0" fontId="61" fillId="0" borderId="0" xfId="0" applyFont="1" applyFill="1" applyAlignment="1">
      <alignment vertical="top"/>
    </xf>
    <xf numFmtId="0" fontId="68" fillId="0" borderId="0" xfId="0" applyFont="1" applyFill="1" applyAlignment="1">
      <alignment vertical="top" wrapText="1" readingOrder="2"/>
    </xf>
    <xf numFmtId="0" fontId="62" fillId="0" borderId="0" xfId="0" applyFont="1" applyFill="1" applyAlignment="1">
      <alignment horizontal="right" vertical="center" wrapText="1"/>
    </xf>
    <xf numFmtId="0" fontId="64" fillId="0" borderId="0" xfId="0" applyFont="1" applyFill="1" applyAlignment="1">
      <alignment horizontal="center" vertical="center"/>
    </xf>
    <xf numFmtId="0" fontId="67" fillId="0" borderId="0" xfId="0" applyFont="1" applyFill="1" applyAlignment="1">
      <alignment horizontal="right" vertical="center" wrapText="1"/>
    </xf>
    <xf numFmtId="0" fontId="62" fillId="0" borderId="0" xfId="0" applyFont="1" applyFill="1" applyAlignment="1">
      <alignment vertical="center" readingOrder="2"/>
    </xf>
    <xf numFmtId="0" fontId="64" fillId="0" borderId="0" xfId="0" applyFont="1" applyFill="1" applyAlignment="1">
      <alignment vertical="top" readingOrder="2"/>
    </xf>
    <xf numFmtId="0" fontId="63" fillId="0" borderId="0" xfId="0" applyFont="1" applyFill="1" applyAlignment="1">
      <alignment horizontal="right" vertical="center"/>
    </xf>
    <xf numFmtId="0" fontId="62" fillId="0" borderId="0" xfId="0" applyFont="1" applyFill="1" applyAlignment="1">
      <alignment vertical="top" readingOrder="2"/>
    </xf>
    <xf numFmtId="0" fontId="65" fillId="0" borderId="80" xfId="0" applyFont="1" applyFill="1" applyBorder="1" applyAlignment="1">
      <alignment horizontal="center" vertical="center"/>
    </xf>
    <xf numFmtId="0" fontId="65" fillId="0" borderId="75" xfId="0" applyFont="1" applyFill="1" applyBorder="1" applyAlignment="1">
      <alignment horizontal="center" vertical="center"/>
    </xf>
    <xf numFmtId="0" fontId="65" fillId="0" borderId="76" xfId="0" applyFont="1" applyFill="1" applyBorder="1" applyAlignment="1">
      <alignment horizontal="center" vertical="center"/>
    </xf>
    <xf numFmtId="0" fontId="65" fillId="0" borderId="77" xfId="0" applyFont="1" applyFill="1" applyBorder="1" applyAlignment="1">
      <alignment horizontal="center" vertical="center"/>
    </xf>
    <xf numFmtId="0" fontId="65" fillId="0" borderId="82" xfId="0" applyFont="1" applyFill="1" applyBorder="1" applyAlignment="1">
      <alignment horizontal="center" vertical="center" wrapText="1"/>
    </xf>
    <xf numFmtId="0" fontId="65" fillId="0" borderId="79" xfId="0" applyFont="1" applyFill="1" applyBorder="1" applyAlignment="1">
      <alignment horizontal="center" vertical="center" wrapText="1"/>
    </xf>
    <xf numFmtId="0" fontId="65" fillId="0" borderId="80" xfId="0" applyFont="1" applyFill="1" applyBorder="1" applyAlignment="1">
      <alignment horizontal="center" vertical="center" wrapText="1"/>
    </xf>
    <xf numFmtId="3" fontId="65" fillId="0" borderId="79" xfId="0" applyNumberFormat="1" applyFont="1" applyFill="1" applyBorder="1" applyAlignment="1">
      <alignment horizontal="center" vertical="center" wrapText="1"/>
    </xf>
    <xf numFmtId="3" fontId="65" fillId="0" borderId="73" xfId="0" applyNumberFormat="1" applyFont="1" applyFill="1" applyBorder="1" applyAlignment="1">
      <alignment horizontal="center" vertical="center" wrapText="1"/>
    </xf>
    <xf numFmtId="3" fontId="65" fillId="0" borderId="80" xfId="0" applyNumberFormat="1" applyFont="1" applyFill="1" applyBorder="1" applyAlignment="1">
      <alignment horizontal="center" vertical="center" wrapText="1"/>
    </xf>
    <xf numFmtId="0" fontId="65" fillId="0" borderId="79" xfId="0" applyNumberFormat="1" applyFont="1" applyFill="1" applyBorder="1" applyAlignment="1">
      <alignment horizontal="center" vertical="center" wrapText="1"/>
    </xf>
    <xf numFmtId="0" fontId="65" fillId="0" borderId="75" xfId="0" applyFont="1" applyFill="1" applyBorder="1" applyAlignment="1">
      <alignment horizontal="center" vertical="center" wrapText="1"/>
    </xf>
    <xf numFmtId="0" fontId="65" fillId="0" borderId="76" xfId="0" applyFont="1" applyFill="1" applyBorder="1" applyAlignment="1">
      <alignment horizontal="center" vertical="center" wrapText="1"/>
    </xf>
    <xf numFmtId="3" fontId="65" fillId="0" borderId="79" xfId="0" applyNumberFormat="1" applyFont="1" applyFill="1" applyBorder="1" applyAlignment="1">
      <alignment horizontal="center" vertical="center"/>
    </xf>
    <xf numFmtId="3" fontId="65" fillId="0" borderId="80" xfId="0" applyNumberFormat="1" applyFont="1" applyFill="1" applyBorder="1" applyAlignment="1">
      <alignment horizontal="center" vertical="center"/>
    </xf>
  </cellXfs>
  <cellStyles count="6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omma 2 2" xfId="29" xr:uid="{00000000-0005-0000-0000-00001C000000}"/>
    <cellStyle name="Comma_مقايسه سال 95 و 96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10" xfId="56" xr:uid="{00000000-0005-0000-0000-000028000000}"/>
    <cellStyle name="Normal 11" xfId="57" xr:uid="{00000000-0005-0000-0000-000029000000}"/>
    <cellStyle name="Normal 12" xfId="59" xr:uid="{00000000-0005-0000-0000-00002A000000}"/>
    <cellStyle name="Normal 2" xfId="40" xr:uid="{00000000-0005-0000-0000-00002B000000}"/>
    <cellStyle name="Normal 2 2" xfId="41" xr:uid="{00000000-0005-0000-0000-00002C000000}"/>
    <cellStyle name="Normal 2 3" xfId="53" xr:uid="{00000000-0005-0000-0000-00002D000000}"/>
    <cellStyle name="Normal 3" xfId="42" xr:uid="{00000000-0005-0000-0000-00002E000000}"/>
    <cellStyle name="Normal 4" xfId="43" xr:uid="{00000000-0005-0000-0000-00002F000000}"/>
    <cellStyle name="Normal 5" xfId="44" xr:uid="{00000000-0005-0000-0000-000030000000}"/>
    <cellStyle name="Normal 6" xfId="52" xr:uid="{00000000-0005-0000-0000-000031000000}"/>
    <cellStyle name="Normal 7" xfId="54" xr:uid="{00000000-0005-0000-0000-000032000000}"/>
    <cellStyle name="Normal 8" xfId="55" xr:uid="{00000000-0005-0000-0000-000033000000}"/>
    <cellStyle name="Normal 9" xfId="58" xr:uid="{00000000-0005-0000-0000-000034000000}"/>
    <cellStyle name="Normal_Amar86-3mahe1" xfId="45" xr:uid="{00000000-0005-0000-0000-000035000000}"/>
    <cellStyle name="Normal_Amar86-3mahe1_هفت ماهه 1397بودجه" xfId="46" xr:uid="{00000000-0005-0000-0000-000036000000}"/>
    <cellStyle name="Note" xfId="47" builtinId="10" customBuiltin="1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pivotCacheDefinition" Target="pivotCache/pivotCacheDefinition3.xml"/><Relationship Id="rId155" Type="http://schemas.openxmlformats.org/officeDocument/2006/relationships/calcChain" Target="calcChain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pivotCacheDefinition" Target="pivotCache/pivotCacheDefinition4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styles" Target="styles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800" b="1"/>
              <a:t>مقایسه آمار </a:t>
            </a:r>
            <a:r>
              <a:rPr lang="fa-IR" sz="1800" b="1">
                <a:solidFill>
                  <a:srgbClr val="FF0000"/>
                </a:solidFill>
              </a:rPr>
              <a:t>محکومیت ریالی شعب عادی و تخصصی </a:t>
            </a:r>
            <a:endParaRPr lang="fa-IR" sz="1800" b="1"/>
          </a:p>
        </c:rich>
      </c:tx>
      <c:layout>
        <c:manualLayout>
          <c:xMode val="edge"/>
          <c:yMode val="edge"/>
          <c:x val="0.322056083906032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2845120490041002E-2"/>
          <c:y val="0.2824935139285828"/>
          <c:w val="0.84302910556782917"/>
          <c:h val="0.51497657744437431"/>
        </c:manualLayout>
      </c:layout>
      <c:pie3DChart>
        <c:varyColors val="1"/>
        <c:ser>
          <c:idx val="0"/>
          <c:order val="0"/>
          <c:tx>
            <c:strRef>
              <c:f>'نمودار دایره ای محکومیت شعب'!$G$2</c:f>
              <c:strCache>
                <c:ptCount val="1"/>
                <c:pt idx="0">
                  <c:v>محكوميت ريالي</c:v>
                </c:pt>
              </c:strCache>
            </c:strRef>
          </c:tx>
          <c:dPt>
            <c:idx val="0"/>
            <c:bubble3D val="0"/>
            <c:explosion val="68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F72-4229-8A08-B6AEA397560C}"/>
              </c:ext>
            </c:extLst>
          </c:dPt>
          <c:dPt>
            <c:idx val="1"/>
            <c:bubble3D val="0"/>
            <c:explosion val="36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F72-4229-8A08-B6AEA397560C}"/>
              </c:ext>
            </c:extLst>
          </c:dPt>
          <c:dPt>
            <c:idx val="2"/>
            <c:bubble3D val="0"/>
            <c:explosion val="36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F72-4229-8A08-B6AEA397560C}"/>
              </c:ext>
            </c:extLst>
          </c:dPt>
          <c:dLbls>
            <c:dLbl>
              <c:idx val="0"/>
              <c:layout>
                <c:manualLayout>
                  <c:x val="8.2833792205155923E-2"/>
                  <c:y val="-4.1733041933417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2-4229-8A08-B6AEA397560C}"/>
                </c:ext>
              </c:extLst>
            </c:dLbl>
            <c:dLbl>
              <c:idx val="1"/>
              <c:layout>
                <c:manualLayout>
                  <c:x val="-5.958220141072619E-2"/>
                  <c:y val="-9.1252777310790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2-4229-8A08-B6AEA397560C}"/>
                </c:ext>
              </c:extLst>
            </c:dLbl>
            <c:dLbl>
              <c:idx val="2"/>
              <c:layout>
                <c:manualLayout>
                  <c:x val="0.1060853829995856"/>
                  <c:y val="-0.1082985364878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2-4229-8A08-B6AEA39756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'نمودار دایره ای محکومیت شعب'!$A$3:$B$6</c15:sqref>
                  </c15:fullRef>
                </c:ext>
              </c:extLst>
              <c:f>'نمودار دایره ای محکومیت شعب'!$A$3:$B$5</c:f>
              <c:multiLvlStrCache>
                <c:ptCount val="3"/>
                <c:lvl>
                  <c:pt idx="0">
                    <c:v>سال 1402</c:v>
                  </c:pt>
                  <c:pt idx="1">
                    <c:v>سال 1402</c:v>
                  </c:pt>
                  <c:pt idx="2">
                    <c:v>سال 1402</c:v>
                  </c:pt>
                </c:lvl>
                <c:lvl>
                  <c:pt idx="0">
                    <c:v>عادي - كالا و خدمات</c:v>
                  </c:pt>
                  <c:pt idx="1">
                    <c:v>ويژه - بهداشت ، دارو و درمان و دامپزشكي</c:v>
                  </c:pt>
                  <c:pt idx="2">
                    <c:v>ويژه - قاچاق كالا و ارز 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'نمودار دایره ای محکومیت شعب'!$G$3:$G$6</c15:sqref>
                  </c15:fullRef>
                </c:ext>
              </c:extLst>
              <c:f>'نمودار دایره ای محکومیت شعب'!$G$3:$G$5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'نمودار دایره ای محکومیت شعب'!$G$6</c15:sqref>
                  <c15:dLbl>
                    <c:idx val="2"/>
                    <c:layout>
                      <c:manualLayout>
                        <c:x val="-0.10027248530097828"/>
                        <c:y val="-9.2592592592592587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6-D897-4AE3-8292-A8901834F6FC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5F72-4229-8A08-B6AEA39756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600" b="1"/>
              <a:t>مقایسه آمار محکومیت</a:t>
            </a:r>
            <a:r>
              <a:rPr lang="fa-IR" sz="1600" b="1" baseline="0"/>
              <a:t> ریالی </a:t>
            </a:r>
            <a:r>
              <a:rPr lang="fa-IR" sz="1600" b="1">
                <a:solidFill>
                  <a:srgbClr val="FF0000"/>
                </a:solidFill>
              </a:rPr>
              <a:t>شعب عادی و تخصصی</a:t>
            </a:r>
            <a:r>
              <a:rPr lang="fa-IR" sz="1600" b="1"/>
              <a:t> </a:t>
            </a:r>
            <a:endParaRPr lang="en-US" sz="1600" b="1"/>
          </a:p>
        </c:rich>
      </c:tx>
      <c:layout>
        <c:manualLayout>
          <c:xMode val="edge"/>
          <c:yMode val="edge"/>
          <c:x val="0.33494652471439551"/>
          <c:y val="2.29638926692948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529347813612138E-2"/>
          <c:y val="4.0217859051710034E-2"/>
          <c:w val="0.89695509325965905"/>
          <c:h val="0.7320530003121018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'مقايسه با سال قبل شعبه (4)'!$G$2</c:f>
              <c:strCache>
                <c:ptCount val="1"/>
                <c:pt idx="0">
                  <c:v>محكوميت ريالي</c:v>
                </c:pt>
              </c:strCache>
            </c:strRef>
          </c:tx>
          <c:spPr>
            <a:pattFill prst="horzBrick">
              <a:fgClr>
                <a:srgbClr val="00B0F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081406126829336E-2"/>
                  <c:y val="-5.7409415927752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39-4CEC-9C00-F90CC48C80A4}"/>
                </c:ext>
              </c:extLst>
            </c:dLbl>
            <c:dLbl>
              <c:idx val="1"/>
              <c:layout>
                <c:manualLayout>
                  <c:x val="-4.6615255301108854E-2"/>
                  <c:y val="0.1306503184368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39-4CEC-9C00-F90CC48C80A4}"/>
                </c:ext>
              </c:extLst>
            </c:dLbl>
            <c:dLbl>
              <c:idx val="2"/>
              <c:layout>
                <c:manualLayout>
                  <c:x val="-6.8551846031042439E-3"/>
                  <c:y val="-5.7409415927752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39-4CEC-9C00-F90CC48C80A4}"/>
                </c:ext>
              </c:extLst>
            </c:dLbl>
            <c:dLbl>
              <c:idx val="3"/>
              <c:layout>
                <c:manualLayout>
                  <c:x val="-1.0968295364966789E-2"/>
                  <c:y val="-3.827294395183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39-4CEC-9C00-F90CC48C80A4}"/>
                </c:ext>
              </c:extLst>
            </c:dLbl>
            <c:dLbl>
              <c:idx val="4"/>
              <c:layout>
                <c:manualLayout>
                  <c:x val="-6.8551846031043437E-3"/>
                  <c:y val="-6.1236710322936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39-4CEC-9C00-F90CC48C80A4}"/>
                </c:ext>
              </c:extLst>
            </c:dLbl>
            <c:dLbl>
              <c:idx val="5"/>
              <c:layout>
                <c:manualLayout>
                  <c:x val="-5.4841476824833944E-3"/>
                  <c:y val="-5.358212153256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39-4CEC-9C00-F90CC48C80A4}"/>
                </c:ext>
              </c:extLst>
            </c:dLbl>
            <c:dLbl>
              <c:idx val="6"/>
              <c:layout>
                <c:manualLayout>
                  <c:x val="-1.6452443047450183E-2"/>
                  <c:y val="-5.358212153256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39-4CEC-9C00-F90CC48C80A4}"/>
                </c:ext>
              </c:extLst>
            </c:dLbl>
            <c:dLbl>
              <c:idx val="7"/>
              <c:layout>
                <c:manualLayout>
                  <c:x val="5.7583550666075643E-2"/>
                  <c:y val="7.80130803399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39-4CEC-9C00-F90CC48C8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('مقايسه با سال قبل شعبه (4)'!$A$3:$B$4,'مقايسه با سال قبل شعبه (4)'!$A$6:$B$7,'مقايسه با سال قبل شعبه (4)'!$A$9:$B$10,'مقايسه با سال قبل شعبه (4)'!$A$12:$B$13)</c:f>
              <c:multiLvlStrCache>
                <c:ptCount val="8"/>
                <c:lvl>
                  <c:pt idx="0">
                    <c:v>سال 1401</c:v>
                  </c:pt>
                  <c:pt idx="1">
                    <c:v>سال 1402</c:v>
                  </c:pt>
                  <c:pt idx="2">
                    <c:v>سال 1401</c:v>
                  </c:pt>
                  <c:pt idx="3">
                    <c:v>سال 1402</c:v>
                  </c:pt>
                  <c:pt idx="4">
                    <c:v>سال 1401</c:v>
                  </c:pt>
                  <c:pt idx="5">
                    <c:v>سال 1402</c:v>
                  </c:pt>
                  <c:pt idx="6">
                    <c:v>سال 1401</c:v>
                  </c:pt>
                  <c:pt idx="7">
                    <c:v>سال 1402</c:v>
                  </c:pt>
                </c:lvl>
                <c:lvl>
                  <c:pt idx="0">
                    <c:v>عادي - كالا و خدمات</c:v>
                  </c:pt>
                  <c:pt idx="2">
                    <c:v>ويژه - بهداشت ، دارو و درمان و دامپزشكي</c:v>
                  </c:pt>
                  <c:pt idx="4">
                    <c:v>ويژه - قاچاق كالا و ارز </c:v>
                  </c:pt>
                  <c:pt idx="6">
                    <c:v>جمع كل</c:v>
                  </c:pt>
                </c:lvl>
              </c:multiLvlStrCache>
            </c:multiLvlStrRef>
          </c:cat>
          <c:val>
            <c:numRef>
              <c:f>('مقايسه با سال قبل شعبه (4)'!$G$3:$G$4,'مقايسه با سال قبل شعبه (4)'!$G$6:$G$7,'مقايسه با سال قبل شعبه (4)'!$G$9:$G$10,'مقايسه با سال قبل شعبه (4)'!$G$12:$G$13)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8-0639-4CEC-9C00-F90CC48C80A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9371000"/>
        <c:axId val="429372568"/>
        <c:axId val="2081812472"/>
      </c:bar3DChart>
      <c:catAx>
        <c:axId val="429371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72568"/>
        <c:crosses val="autoZero"/>
        <c:auto val="1"/>
        <c:lblAlgn val="ctr"/>
        <c:lblOffset val="100"/>
        <c:noMultiLvlLbl val="0"/>
      </c:catAx>
      <c:valAx>
        <c:axId val="429372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71000"/>
        <c:crosses val="autoZero"/>
        <c:crossBetween val="between"/>
      </c:valAx>
      <c:serAx>
        <c:axId val="20818124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72568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sz="1600" b="1"/>
              <a:t>مقایسه آمار عملکرد </a:t>
            </a:r>
            <a:r>
              <a:rPr lang="fa-IR" sz="1600" b="1">
                <a:solidFill>
                  <a:srgbClr val="FF0000"/>
                </a:solidFill>
              </a:rPr>
              <a:t>شعب عادی و تخصصی</a:t>
            </a:r>
            <a:r>
              <a:rPr lang="fa-IR" sz="1600" b="1"/>
              <a:t> </a:t>
            </a:r>
            <a:endParaRPr lang="en-US" sz="1600" b="1"/>
          </a:p>
        </c:rich>
      </c:tx>
      <c:layout>
        <c:manualLayout>
          <c:xMode val="edge"/>
          <c:yMode val="edge"/>
          <c:x val="0.37373775539880877"/>
          <c:y val="2.29637663711010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5529347813612138E-2"/>
          <c:y val="4.0217859051710034E-2"/>
          <c:w val="0.89695509325965905"/>
          <c:h val="0.7320530003121018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'مقايسه با سال قبل شعبه (3)'!$D$2</c:f>
              <c:strCache>
                <c:ptCount val="1"/>
                <c:pt idx="0">
                  <c:v>وارده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5081406126829336E-2"/>
                  <c:y val="-5.7409415927752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FE-4DE9-ACA9-162E5CE91390}"/>
                </c:ext>
              </c:extLst>
            </c:dLbl>
            <c:dLbl>
              <c:idx val="1"/>
              <c:layout>
                <c:manualLayout>
                  <c:x val="-1.6452443047450183E-2"/>
                  <c:y val="-4.210023834701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FE-4DE9-ACA9-162E5CE91390}"/>
                </c:ext>
              </c:extLst>
            </c:dLbl>
            <c:dLbl>
              <c:idx val="2"/>
              <c:layout>
                <c:manualLayout>
                  <c:x val="-6.8551846031042439E-3"/>
                  <c:y val="-5.7409415927752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FE-4DE9-ACA9-162E5CE91390}"/>
                </c:ext>
              </c:extLst>
            </c:dLbl>
            <c:dLbl>
              <c:idx val="3"/>
              <c:layout>
                <c:manualLayout>
                  <c:x val="-1.0968295364966789E-2"/>
                  <c:y val="-3.827294395183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FE-4DE9-ACA9-162E5CE91390}"/>
                </c:ext>
              </c:extLst>
            </c:dLbl>
            <c:dLbl>
              <c:idx val="4"/>
              <c:layout>
                <c:manualLayout>
                  <c:x val="-6.8551846031043437E-3"/>
                  <c:y val="-6.1236710322936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FE-4DE9-ACA9-162E5CE91390}"/>
                </c:ext>
              </c:extLst>
            </c:dLbl>
            <c:dLbl>
              <c:idx val="5"/>
              <c:layout>
                <c:manualLayout>
                  <c:x val="-5.4841476824833944E-3"/>
                  <c:y val="-5.358212153256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FE-4DE9-ACA9-162E5CE91390}"/>
                </c:ext>
              </c:extLst>
            </c:dLbl>
            <c:dLbl>
              <c:idx val="6"/>
              <c:layout>
                <c:manualLayout>
                  <c:x val="-1.6452443047450183E-2"/>
                  <c:y val="-5.358212153256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FE-4DE9-ACA9-162E5CE91390}"/>
                </c:ext>
              </c:extLst>
            </c:dLbl>
            <c:dLbl>
              <c:idx val="7"/>
              <c:layout>
                <c:manualLayout>
                  <c:x val="-4.1131107618626464E-3"/>
                  <c:y val="-6.889129911330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FE-4DE9-ACA9-162E5CE9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('مقايسه با سال قبل شعبه (3)'!$A$3:$B$4,'مقايسه با سال قبل شعبه (3)'!$A$6:$B$7,'مقايسه با سال قبل شعبه (3)'!$A$9:$B$10,'مقايسه با سال قبل شعبه (3)'!$A$12:$B$13)</c:f>
              <c:multiLvlStrCache>
                <c:ptCount val="8"/>
                <c:lvl>
                  <c:pt idx="0">
                    <c:v>سال 1401</c:v>
                  </c:pt>
                  <c:pt idx="1">
                    <c:v>سال 1402</c:v>
                  </c:pt>
                  <c:pt idx="2">
                    <c:v>سال 1401</c:v>
                  </c:pt>
                  <c:pt idx="3">
                    <c:v>سال 1402</c:v>
                  </c:pt>
                  <c:pt idx="4">
                    <c:v>سال 1401</c:v>
                  </c:pt>
                  <c:pt idx="5">
                    <c:v>سال 1402</c:v>
                  </c:pt>
                  <c:pt idx="6">
                    <c:v>سال 1401</c:v>
                  </c:pt>
                  <c:pt idx="7">
                    <c:v>سال 1402</c:v>
                  </c:pt>
                </c:lvl>
                <c:lvl>
                  <c:pt idx="0">
                    <c:v>عادي - كالا و خدمات</c:v>
                  </c:pt>
                  <c:pt idx="2">
                    <c:v>ويژه - بهداشت ، دارو و درمان و دامپزشكي</c:v>
                  </c:pt>
                  <c:pt idx="4">
                    <c:v>ويژه - قاچاق كالا و ارز </c:v>
                  </c:pt>
                  <c:pt idx="6">
                    <c:v>جمع كل</c:v>
                  </c:pt>
                </c:lvl>
              </c:multiLvlStrCache>
            </c:multiLvlStrRef>
          </c:cat>
          <c:val>
            <c:numRef>
              <c:f>('مقايسه با سال قبل شعبه (3)'!$D$3:$D$4,'مقايسه با سال قبل شعبه (3)'!$D$6:$D$7,'مقايسه با سال قبل شعبه (3)'!$D$9:$D$10,'مقايسه با سال قبل شعبه (3)'!$D$12:$D$13)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FE-4DE9-ACA9-162E5CE91390}"/>
            </c:ext>
          </c:extLst>
        </c:ser>
        <c:ser>
          <c:idx val="1"/>
          <c:order val="1"/>
          <c:tx>
            <c:strRef>
              <c:f>'مقايسه با سال قبل شعبه (3)'!$E$2</c:f>
              <c:strCache>
                <c:ptCount val="1"/>
                <c:pt idx="0">
                  <c:v>مختومه</c:v>
                </c:pt>
              </c:strCache>
            </c:strRef>
          </c:tx>
          <c:spPr>
            <a:pattFill prst="pct60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3710369206208237E-3"/>
                  <c:y val="-5.740941592775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FE-4DE9-ACA9-162E5CE91390}"/>
                </c:ext>
              </c:extLst>
            </c:dLbl>
            <c:dLbl>
              <c:idx val="1"/>
              <c:layout>
                <c:manualLayout>
                  <c:x val="6.8551846031042439E-3"/>
                  <c:y val="-5.740941592775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FE-4DE9-ACA9-162E5CE91390}"/>
                </c:ext>
              </c:extLst>
            </c:dLbl>
            <c:dLbl>
              <c:idx val="2"/>
              <c:layout>
                <c:manualLayout>
                  <c:x val="0"/>
                  <c:y val="-5.7409415927752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FE-4DE9-ACA9-162E5CE91390}"/>
                </c:ext>
              </c:extLst>
            </c:dLbl>
            <c:dLbl>
              <c:idx val="3"/>
              <c:layout>
                <c:manualLayout>
                  <c:x val="1.3710369206208486E-3"/>
                  <c:y val="-4.2100238347018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FE-4DE9-ACA9-162E5CE91390}"/>
                </c:ext>
              </c:extLst>
            </c:dLbl>
            <c:dLbl>
              <c:idx val="4"/>
              <c:layout>
                <c:manualLayout>
                  <c:x val="0"/>
                  <c:y val="-3.8272943951835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FE-4DE9-ACA9-162E5CE91390}"/>
                </c:ext>
              </c:extLst>
            </c:dLbl>
            <c:dLbl>
              <c:idx val="5"/>
              <c:layout>
                <c:manualLayout>
                  <c:x val="0"/>
                  <c:y val="-3.061835516146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4FE-4DE9-ACA9-162E5CE91390}"/>
                </c:ext>
              </c:extLst>
            </c:dLbl>
            <c:dLbl>
              <c:idx val="6"/>
              <c:layout>
                <c:manualLayout>
                  <c:x val="8.2262215237250916E-3"/>
                  <c:y val="-6.1236710322936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FE-4DE9-ACA9-162E5CE91390}"/>
                </c:ext>
              </c:extLst>
            </c:dLbl>
            <c:dLbl>
              <c:idx val="7"/>
              <c:layout>
                <c:manualLayout>
                  <c:x val="2.4678664571175176E-2"/>
                  <c:y val="-7.6545887903670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FE-4DE9-ACA9-162E5CE91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('مقايسه با سال قبل شعبه (3)'!$A$3:$B$4,'مقايسه با سال قبل شعبه (3)'!$A$6:$B$7,'مقايسه با سال قبل شعبه (3)'!$A$9:$B$10,'مقايسه با سال قبل شعبه (3)'!$A$12:$B$13)</c:f>
              <c:multiLvlStrCache>
                <c:ptCount val="8"/>
                <c:lvl>
                  <c:pt idx="0">
                    <c:v>سال 1401</c:v>
                  </c:pt>
                  <c:pt idx="1">
                    <c:v>سال 1402</c:v>
                  </c:pt>
                  <c:pt idx="2">
                    <c:v>سال 1401</c:v>
                  </c:pt>
                  <c:pt idx="3">
                    <c:v>سال 1402</c:v>
                  </c:pt>
                  <c:pt idx="4">
                    <c:v>سال 1401</c:v>
                  </c:pt>
                  <c:pt idx="5">
                    <c:v>سال 1402</c:v>
                  </c:pt>
                  <c:pt idx="6">
                    <c:v>سال 1401</c:v>
                  </c:pt>
                  <c:pt idx="7">
                    <c:v>سال 1402</c:v>
                  </c:pt>
                </c:lvl>
                <c:lvl>
                  <c:pt idx="0">
                    <c:v>عادي - كالا و خدمات</c:v>
                  </c:pt>
                  <c:pt idx="2">
                    <c:v>ويژه - بهداشت ، دارو و درمان و دامپزشكي</c:v>
                  </c:pt>
                  <c:pt idx="4">
                    <c:v>ويژه - قاچاق كالا و ارز </c:v>
                  </c:pt>
                  <c:pt idx="6">
                    <c:v>جمع كل</c:v>
                  </c:pt>
                </c:lvl>
              </c:multiLvlStrCache>
            </c:multiLvlStrRef>
          </c:cat>
          <c:val>
            <c:numRef>
              <c:f>('مقايسه با سال قبل شعبه (3)'!$E$3:$E$4,'مقايسه با سال قبل شعبه (3)'!$E$6:$E$7,'مقايسه با سال قبل شعبه (3)'!$E$9:$E$10,'مقايسه با سال قبل شعبه (3)'!$E$12:$E$13)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4FE-4DE9-ACA9-162E5CE913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29371392"/>
        <c:axId val="429369824"/>
        <c:axId val="2081818408"/>
      </c:bar3DChart>
      <c:catAx>
        <c:axId val="42937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69824"/>
        <c:crosses val="autoZero"/>
        <c:auto val="1"/>
        <c:lblAlgn val="ctr"/>
        <c:lblOffset val="100"/>
        <c:noMultiLvlLbl val="0"/>
      </c:catAx>
      <c:valAx>
        <c:axId val="42936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71392"/>
        <c:crosses val="autoZero"/>
        <c:crossBetween val="between"/>
      </c:valAx>
      <c:serAx>
        <c:axId val="20818184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6982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r>
              <a:rPr lang="fa-IR" b="1">
                <a:cs typeface="B Nazanin" panose="00000400000000000000" pitchFamily="2" charset="-78"/>
              </a:rPr>
              <a:t>مقایسه آمار </a:t>
            </a:r>
            <a:r>
              <a:rPr lang="fa-IR" b="1">
                <a:solidFill>
                  <a:srgbClr val="FF0000"/>
                </a:solidFill>
                <a:cs typeface="B Nazanin" panose="00000400000000000000" pitchFamily="2" charset="-78"/>
              </a:rPr>
              <a:t>گشت های سیار مشترک </a:t>
            </a:r>
            <a:endParaRPr lang="en-US" b="1">
              <a:cs typeface="B Nazanin" panose="00000400000000000000" pitchFamily="2" charset="-7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B Nazanin" panose="00000400000000000000" pitchFamily="2" charset="-78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'آمار گشت سیار (3)'!$A$5</c:f>
              <c:strCache>
                <c:ptCount val="1"/>
                <c:pt idx="0">
                  <c:v>سال 1401</c:v>
                </c:pt>
              </c:strCache>
            </c:strRef>
          </c:tx>
          <c:spPr>
            <a:gradFill>
              <a:gsLst>
                <a:gs pos="0">
                  <a:srgbClr val="00B0F0"/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1918063314711359E-2"/>
                  <c:y val="-4.1797269420591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EA-40DD-90E4-C6EDA4F26A49}"/>
                </c:ext>
              </c:extLst>
            </c:dLbl>
            <c:dLbl>
              <c:idx val="1"/>
              <c:layout>
                <c:manualLayout>
                  <c:x val="-8.9385474860335188E-3"/>
                  <c:y val="-4.4583754048630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EA-40DD-90E4-C6EDA4F26A49}"/>
                </c:ext>
              </c:extLst>
            </c:dLbl>
            <c:dLbl>
              <c:idx val="2"/>
              <c:layout>
                <c:manualLayout>
                  <c:x val="-8.9385474860335743E-3"/>
                  <c:y val="-3.343781553647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A-40DD-90E4-C6EDA4F26A49}"/>
                </c:ext>
              </c:extLst>
            </c:dLbl>
            <c:dLbl>
              <c:idx val="3"/>
              <c:layout>
                <c:manualLayout>
                  <c:x val="-4.4692737430167594E-3"/>
                  <c:y val="-3.0651330908433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A-40DD-90E4-C6EDA4F26A49}"/>
                </c:ext>
              </c:extLst>
            </c:dLbl>
            <c:dLbl>
              <c:idx val="4"/>
              <c:layout>
                <c:manualLayout>
                  <c:x val="-8.9385474860335188E-3"/>
                  <c:y val="-3.065133090843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A-40DD-90E4-C6EDA4F26A49}"/>
                </c:ext>
              </c:extLst>
            </c:dLbl>
            <c:dLbl>
              <c:idx val="5"/>
              <c:layout>
                <c:manualLayout>
                  <c:x val="-8.9385474860336281E-3"/>
                  <c:y val="-4.179726942059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A-40DD-90E4-C6EDA4F26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گشت سیار (3)'!$B$4:$G$4</c:f>
              <c:strCache>
                <c:ptCount val="5"/>
                <c:pt idx="0">
                  <c:v>تعداد اکیپ گشت</c:v>
                </c:pt>
                <c:pt idx="1">
                  <c:v>تعداد بازرسی</c:v>
                </c:pt>
                <c:pt idx="2">
                  <c:v>تعداد واحدهای دارای تخلف</c:v>
                </c:pt>
                <c:pt idx="3">
                  <c:v>تعداد واحدهای بدون تخلف</c:v>
                </c:pt>
                <c:pt idx="4">
                  <c:v>تعداد پرونده های متشکله</c:v>
                </c:pt>
              </c:strCache>
            </c:strRef>
          </c:cat>
          <c:val>
            <c:numRef>
              <c:f>'آمار گشت سیار (3)'!$B$5:$G$5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6-D1EA-40DD-90E4-C6EDA4F26A49}"/>
            </c:ext>
          </c:extLst>
        </c:ser>
        <c:ser>
          <c:idx val="1"/>
          <c:order val="1"/>
          <c:tx>
            <c:strRef>
              <c:f>'آمار گشت سیار (3)'!$A$6</c:f>
              <c:strCache>
                <c:ptCount val="1"/>
                <c:pt idx="0">
                  <c:v>سال 1402</c:v>
                </c:pt>
              </c:strCache>
            </c:strRef>
          </c:tx>
          <c:spPr>
            <a:gradFill>
              <a:gsLst>
                <a:gs pos="0">
                  <a:schemeClr val="accent3">
                    <a:lumMod val="7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9385474860335188E-3"/>
                  <c:y val="-3.9010784792551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A-40DD-90E4-C6EDA4F26A49}"/>
                </c:ext>
              </c:extLst>
            </c:dLbl>
            <c:dLbl>
              <c:idx val="1"/>
              <c:layout>
                <c:manualLayout>
                  <c:x val="4.4692737430167594E-3"/>
                  <c:y val="-5.0156723304709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EA-40DD-90E4-C6EDA4F26A49}"/>
                </c:ext>
              </c:extLst>
            </c:dLbl>
            <c:dLbl>
              <c:idx val="2"/>
              <c:layout>
                <c:manualLayout>
                  <c:x val="1.1918063314711359E-2"/>
                  <c:y val="-3.0651330908433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EA-40DD-90E4-C6EDA4F26A49}"/>
                </c:ext>
              </c:extLst>
            </c:dLbl>
            <c:dLbl>
              <c:idx val="3"/>
              <c:layout>
                <c:manualLayout>
                  <c:x val="1.0428305400372439E-2"/>
                  <c:y val="-2.7864846280394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EA-40DD-90E4-C6EDA4F26A49}"/>
                </c:ext>
              </c:extLst>
            </c:dLbl>
            <c:dLbl>
              <c:idx val="4"/>
              <c:layout>
                <c:manualLayout>
                  <c:x val="7.4487895716945996E-3"/>
                  <c:y val="-1.6718907768236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EA-40DD-90E4-C6EDA4F26A49}"/>
                </c:ext>
              </c:extLst>
            </c:dLbl>
            <c:dLbl>
              <c:idx val="5"/>
              <c:layout>
                <c:manualLayout>
                  <c:x val="2.9795158286777305E-3"/>
                  <c:y val="-4.179726942059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EA-40DD-90E4-C6EDA4F26A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B Nazanin" panose="000004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'آمار گشت سیار (3)'!$B$4:$G$4</c:f>
              <c:strCache>
                <c:ptCount val="5"/>
                <c:pt idx="0">
                  <c:v>تعداد اکیپ گشت</c:v>
                </c:pt>
                <c:pt idx="1">
                  <c:v>تعداد بازرسی</c:v>
                </c:pt>
                <c:pt idx="2">
                  <c:v>تعداد واحدهای دارای تخلف</c:v>
                </c:pt>
                <c:pt idx="3">
                  <c:v>تعداد واحدهای بدون تخلف</c:v>
                </c:pt>
                <c:pt idx="4">
                  <c:v>تعداد پرونده های متشکله</c:v>
                </c:pt>
              </c:strCache>
            </c:strRef>
          </c:cat>
          <c:val>
            <c:numRef>
              <c:f>'آمار گشت سیار (3)'!$B$6:$G$6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D-D1EA-40DD-90E4-C6EDA4F26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9374920"/>
        <c:axId val="429370608"/>
        <c:axId val="2081819680"/>
      </c:bar3DChart>
      <c:catAx>
        <c:axId val="429374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70608"/>
        <c:crosses val="autoZero"/>
        <c:auto val="1"/>
        <c:lblAlgn val="ctr"/>
        <c:lblOffset val="100"/>
        <c:noMultiLvlLbl val="0"/>
      </c:catAx>
      <c:valAx>
        <c:axId val="42937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74920"/>
        <c:crosses val="autoZero"/>
        <c:crossBetween val="between"/>
      </c:valAx>
      <c:serAx>
        <c:axId val="208181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B Nazanin" panose="00000400000000000000" pitchFamily="2" charset="-78"/>
              </a:defRPr>
            </a:pPr>
            <a:endParaRPr lang="en-US"/>
          </a:p>
        </c:txPr>
        <c:crossAx val="429370608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cs typeface="B Nazanin" panose="000004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12313425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0</xdr:colOff>
      <xdr:row>6</xdr:row>
      <xdr:rowOff>98822</xdr:rowOff>
    </xdr:from>
    <xdr:to>
      <xdr:col>7</xdr:col>
      <xdr:colOff>1</xdr:colOff>
      <xdr:row>22</xdr:row>
      <xdr:rowOff>226219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12313425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</xdr:row>
      <xdr:rowOff>304800</xdr:rowOff>
    </xdr:from>
    <xdr:to>
      <xdr:col>7</xdr:col>
      <xdr:colOff>0</xdr:colOff>
      <xdr:row>2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68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166688</xdr:colOff>
      <xdr:row>14</xdr:row>
      <xdr:rowOff>59531</xdr:rowOff>
    </xdr:from>
    <xdr:to>
      <xdr:col>6</xdr:col>
      <xdr:colOff>1964531</xdr:colOff>
      <xdr:row>28</xdr:row>
      <xdr:rowOff>107156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12313425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</xdr:row>
      <xdr:rowOff>304800</xdr:rowOff>
    </xdr:from>
    <xdr:to>
      <xdr:col>7</xdr:col>
      <xdr:colOff>0</xdr:colOff>
      <xdr:row>2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6858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12313466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1233365900" y="43420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166688</xdr:colOff>
      <xdr:row>14</xdr:row>
      <xdr:rowOff>59531</xdr:rowOff>
    </xdr:from>
    <xdr:to>
      <xdr:col>6</xdr:col>
      <xdr:colOff>1964531</xdr:colOff>
      <xdr:row>26</xdr:row>
      <xdr:rowOff>151209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10</xdr:row>
      <xdr:rowOff>0</xdr:rowOff>
    </xdr:to>
    <xdr:pic>
      <xdr:nvPicPr>
        <xdr:cNvPr id="2" name="Picture 1" descr="graph000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10</xdr:row>
      <xdr:rowOff>0</xdr:rowOff>
    </xdr:to>
    <xdr:pic>
      <xdr:nvPicPr>
        <xdr:cNvPr id="3" name="Picture 5" descr="graph000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10</xdr:row>
      <xdr:rowOff>0</xdr:rowOff>
    </xdr:to>
    <xdr:pic>
      <xdr:nvPicPr>
        <xdr:cNvPr id="4" name="Picture 6" descr="graph000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438150</xdr:colOff>
      <xdr:row>11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" name="Picture 1" descr="graph000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3" name="Picture 5" descr="graph000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4" name="Picture 6" descr="graph000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9525</xdr:colOff>
      <xdr:row>11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57275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7</xdr:row>
      <xdr:rowOff>9525</xdr:rowOff>
    </xdr:to>
    <xdr:pic>
      <xdr:nvPicPr>
        <xdr:cNvPr id="2" name="Picture 1" descr="graph000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371475"/>
          <a:ext cx="10494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7</xdr:row>
      <xdr:rowOff>9525</xdr:rowOff>
    </xdr:to>
    <xdr:pic>
      <xdr:nvPicPr>
        <xdr:cNvPr id="3" name="Picture 5" descr="graph000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371475"/>
          <a:ext cx="10494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7</xdr:row>
      <xdr:rowOff>9525</xdr:rowOff>
    </xdr:to>
    <xdr:pic>
      <xdr:nvPicPr>
        <xdr:cNvPr id="4" name="Picture 6" descr="graph0001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371475"/>
          <a:ext cx="10494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7</xdr:row>
      <xdr:rowOff>9525</xdr:rowOff>
    </xdr:to>
    <xdr:pic>
      <xdr:nvPicPr>
        <xdr:cNvPr id="5" name="Picture 7" descr="graph0001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114800" y="371475"/>
          <a:ext cx="1049482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8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371475"/>
          <a:ext cx="1049482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8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371475"/>
          <a:ext cx="1049482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8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371475"/>
          <a:ext cx="1049482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173183</xdr:colOff>
      <xdr:row>8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14800" y="371475"/>
          <a:ext cx="1049482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86591</xdr:colOff>
      <xdr:row>11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13434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7</xdr:row>
      <xdr:rowOff>9525</xdr:rowOff>
    </xdr:to>
    <xdr:pic>
      <xdr:nvPicPr>
        <xdr:cNvPr id="13" name="Picture 12" descr="graph0001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371475"/>
          <a:ext cx="1049483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7</xdr:row>
      <xdr:rowOff>9525</xdr:rowOff>
    </xdr:to>
    <xdr:pic>
      <xdr:nvPicPr>
        <xdr:cNvPr id="14" name="Picture 5" descr="graph0001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371475"/>
          <a:ext cx="1049483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7</xdr:row>
      <xdr:rowOff>9525</xdr:rowOff>
    </xdr:to>
    <xdr:pic>
      <xdr:nvPicPr>
        <xdr:cNvPr id="15" name="Picture 6" descr="graph0001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371475"/>
          <a:ext cx="1049483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7</xdr:row>
      <xdr:rowOff>9525</xdr:rowOff>
    </xdr:to>
    <xdr:pic>
      <xdr:nvPicPr>
        <xdr:cNvPr id="16" name="Picture 7" descr="graph0001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62525" y="371475"/>
          <a:ext cx="1049483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8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371475"/>
          <a:ext cx="1049483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8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371475"/>
          <a:ext cx="1049483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8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371475"/>
          <a:ext cx="1049483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173184</xdr:colOff>
      <xdr:row>8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62525" y="371475"/>
          <a:ext cx="1049483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86592</xdr:colOff>
      <xdr:row>11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371475"/>
          <a:ext cx="1134342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1</xdr:colOff>
      <xdr:row>11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371475"/>
          <a:ext cx="104775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1</xdr:colOff>
      <xdr:row>11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371475"/>
          <a:ext cx="104775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1</xdr:colOff>
      <xdr:row>11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371475"/>
          <a:ext cx="104775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1</xdr:colOff>
      <xdr:row>11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91075" y="371475"/>
          <a:ext cx="1047751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9</xdr:col>
      <xdr:colOff>273843</xdr:colOff>
      <xdr:row>11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6</xdr:row>
      <xdr:rowOff>0</xdr:rowOff>
    </xdr:to>
    <xdr:pic>
      <xdr:nvPicPr>
        <xdr:cNvPr id="2" name="Picture 1" descr="graph000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1475"/>
          <a:ext cx="1047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6</xdr:row>
      <xdr:rowOff>0</xdr:rowOff>
    </xdr:to>
    <xdr:pic>
      <xdr:nvPicPr>
        <xdr:cNvPr id="3" name="Picture 5" descr="graph0001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1475"/>
          <a:ext cx="1047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6</xdr:row>
      <xdr:rowOff>0</xdr:rowOff>
    </xdr:to>
    <xdr:pic>
      <xdr:nvPicPr>
        <xdr:cNvPr id="4" name="Picture 6" descr="graph0001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1475"/>
          <a:ext cx="1047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85725</xdr:colOff>
      <xdr:row>11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133475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6</xdr:row>
      <xdr:rowOff>0</xdr:rowOff>
    </xdr:to>
    <xdr:pic>
      <xdr:nvPicPr>
        <xdr:cNvPr id="13" name="Picture 12" descr="graph0001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1475"/>
          <a:ext cx="1047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6</xdr:row>
      <xdr:rowOff>0</xdr:rowOff>
    </xdr:to>
    <xdr:pic>
      <xdr:nvPicPr>
        <xdr:cNvPr id="14" name="Picture 5" descr="graph0001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1475"/>
          <a:ext cx="1047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6</xdr:row>
      <xdr:rowOff>0</xdr:rowOff>
    </xdr:to>
    <xdr:pic>
      <xdr:nvPicPr>
        <xdr:cNvPr id="15" name="Picture 6" descr="graph0001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371475"/>
          <a:ext cx="10477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10</xdr:col>
      <xdr:colOff>171450</xdr:colOff>
      <xdr:row>8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371475"/>
          <a:ext cx="1047750" cy="8572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85725</xdr:colOff>
      <xdr:row>11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133475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10</xdr:row>
      <xdr:rowOff>14287</xdr:rowOff>
    </xdr:from>
    <xdr:to>
      <xdr:col>7</xdr:col>
      <xdr:colOff>1228726</xdr:colOff>
      <xdr:row>32</xdr:row>
      <xdr:rowOff>171451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2100-000006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2100-000007000000}"/>
            </a:ext>
          </a:extLst>
        </xdr:cNvPr>
        <xdr:cNvSpPr txBox="1">
          <a:spLocks noChangeArrowheads="1"/>
        </xdr:cNvSpPr>
      </xdr:nvSpPr>
      <xdr:spPr bwMode="auto">
        <a:xfrm>
          <a:off x="11232518175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2100-000008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2100-000009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2100-00000A000000}"/>
            </a:ext>
          </a:extLst>
        </xdr:cNvPr>
        <xdr:cNvSpPr txBox="1">
          <a:spLocks noChangeArrowheads="1"/>
        </xdr:cNvSpPr>
      </xdr:nvSpPr>
      <xdr:spPr bwMode="auto">
        <a:xfrm>
          <a:off x="11234261250" y="2286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2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2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2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2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2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2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2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2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2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2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2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2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2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2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2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2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2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2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2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2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2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2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2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2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8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71900" y="371475"/>
          <a:ext cx="1047750" cy="10191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2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2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2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2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2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2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2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2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2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2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2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2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2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2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2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2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2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2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2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2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2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2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2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2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2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2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2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2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2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2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2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2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2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2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2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2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2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2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3" name="Picture 1" descr="graph0001">
          <a:extLst>
            <a:ext uri="{FF2B5EF4-FFF2-40B4-BE49-F238E27FC236}">
              <a16:creationId xmlns:a16="http://schemas.microsoft.com/office/drawing/2014/main" id="{00000000-0008-0000-2A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4" name="Picture 1" descr="graph0001">
          <a:extLst>
            <a:ext uri="{FF2B5EF4-FFF2-40B4-BE49-F238E27FC236}">
              <a16:creationId xmlns:a16="http://schemas.microsoft.com/office/drawing/2014/main" id="{00000000-0008-0000-2A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2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2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2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8" name="Picture 1" descr="graph0001">
          <a:extLst>
            <a:ext uri="{FF2B5EF4-FFF2-40B4-BE49-F238E27FC236}">
              <a16:creationId xmlns:a16="http://schemas.microsoft.com/office/drawing/2014/main" id="{00000000-0008-0000-2A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9" name="Picture 1" descr="graph0001">
          <a:extLst>
            <a:ext uri="{FF2B5EF4-FFF2-40B4-BE49-F238E27FC236}">
              <a16:creationId xmlns:a16="http://schemas.microsoft.com/office/drawing/2014/main" id="{00000000-0008-0000-2A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2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2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2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2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2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2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2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2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2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39" name="Picture 1" descr="graph0001">
          <a:extLst>
            <a:ext uri="{FF2B5EF4-FFF2-40B4-BE49-F238E27FC236}">
              <a16:creationId xmlns:a16="http://schemas.microsoft.com/office/drawing/2014/main" id="{00000000-0008-0000-2A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40" name="Picture 1" descr="graph0001">
          <a:extLst>
            <a:ext uri="{FF2B5EF4-FFF2-40B4-BE49-F238E27FC236}">
              <a16:creationId xmlns:a16="http://schemas.microsoft.com/office/drawing/2014/main" id="{00000000-0008-0000-2A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2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2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2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2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2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2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2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2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2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2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2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2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2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54" name="Picture 1" descr="graph0001">
          <a:extLst>
            <a:ext uri="{FF2B5EF4-FFF2-40B4-BE49-F238E27FC236}">
              <a16:creationId xmlns:a16="http://schemas.microsoft.com/office/drawing/2014/main" id="{00000000-0008-0000-2A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55" name="Picture 1" descr="graph0001">
          <a:extLst>
            <a:ext uri="{FF2B5EF4-FFF2-40B4-BE49-F238E27FC236}">
              <a16:creationId xmlns:a16="http://schemas.microsoft.com/office/drawing/2014/main" id="{00000000-0008-0000-2A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2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2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2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59" name="Picture 1" descr="graph0001">
          <a:extLst>
            <a:ext uri="{FF2B5EF4-FFF2-40B4-BE49-F238E27FC236}">
              <a16:creationId xmlns:a16="http://schemas.microsoft.com/office/drawing/2014/main" id="{00000000-0008-0000-2A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60" name="Picture 1" descr="graph0001">
          <a:extLst>
            <a:ext uri="{FF2B5EF4-FFF2-40B4-BE49-F238E27FC236}">
              <a16:creationId xmlns:a16="http://schemas.microsoft.com/office/drawing/2014/main" id="{00000000-0008-0000-2A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2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2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2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2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2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2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2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2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2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70" name="Picture 1" descr="graph0001">
          <a:extLst>
            <a:ext uri="{FF2B5EF4-FFF2-40B4-BE49-F238E27FC236}">
              <a16:creationId xmlns:a16="http://schemas.microsoft.com/office/drawing/2014/main" id="{00000000-0008-0000-2A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71" name="Picture 1" descr="graph0001">
          <a:extLst>
            <a:ext uri="{FF2B5EF4-FFF2-40B4-BE49-F238E27FC236}">
              <a16:creationId xmlns:a16="http://schemas.microsoft.com/office/drawing/2014/main" id="{00000000-0008-0000-2A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2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2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2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2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2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2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2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2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2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2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2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2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2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2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86" name="Picture 1" descr="graph0001">
          <a:extLst>
            <a:ext uri="{FF2B5EF4-FFF2-40B4-BE49-F238E27FC236}">
              <a16:creationId xmlns:a16="http://schemas.microsoft.com/office/drawing/2014/main" id="{00000000-0008-0000-2A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87" name="Picture 1" descr="graph0001">
          <a:extLst>
            <a:ext uri="{FF2B5EF4-FFF2-40B4-BE49-F238E27FC236}">
              <a16:creationId xmlns:a16="http://schemas.microsoft.com/office/drawing/2014/main" id="{00000000-0008-0000-2A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2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2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2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91" name="Picture 1" descr="graph0001">
          <a:extLst>
            <a:ext uri="{FF2B5EF4-FFF2-40B4-BE49-F238E27FC236}">
              <a16:creationId xmlns:a16="http://schemas.microsoft.com/office/drawing/2014/main" id="{00000000-0008-0000-2A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92" name="Picture 1" descr="graph0001">
          <a:extLst>
            <a:ext uri="{FF2B5EF4-FFF2-40B4-BE49-F238E27FC236}">
              <a16:creationId xmlns:a16="http://schemas.microsoft.com/office/drawing/2014/main" id="{00000000-0008-0000-2A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2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2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2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2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2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2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2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2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2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02" name="Picture 1" descr="graph0001">
          <a:extLst>
            <a:ext uri="{FF2B5EF4-FFF2-40B4-BE49-F238E27FC236}">
              <a16:creationId xmlns:a16="http://schemas.microsoft.com/office/drawing/2014/main" id="{00000000-0008-0000-2A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03" name="Picture 1" descr="graph0001">
          <a:extLst>
            <a:ext uri="{FF2B5EF4-FFF2-40B4-BE49-F238E27FC236}">
              <a16:creationId xmlns:a16="http://schemas.microsoft.com/office/drawing/2014/main" id="{00000000-0008-0000-2A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2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2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2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2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2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2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2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2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2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2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2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2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2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2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2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19" name="Picture 1" descr="graph0001">
          <a:extLst>
            <a:ext uri="{FF2B5EF4-FFF2-40B4-BE49-F238E27FC236}">
              <a16:creationId xmlns:a16="http://schemas.microsoft.com/office/drawing/2014/main" id="{00000000-0008-0000-2A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20" name="Picture 1" descr="graph0001">
          <a:extLst>
            <a:ext uri="{FF2B5EF4-FFF2-40B4-BE49-F238E27FC236}">
              <a16:creationId xmlns:a16="http://schemas.microsoft.com/office/drawing/2014/main" id="{00000000-0008-0000-2A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2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2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2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24" name="Picture 1" descr="graph0001">
          <a:extLst>
            <a:ext uri="{FF2B5EF4-FFF2-40B4-BE49-F238E27FC236}">
              <a16:creationId xmlns:a16="http://schemas.microsoft.com/office/drawing/2014/main" id="{00000000-0008-0000-2A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25" name="Picture 1" descr="graph0001">
          <a:extLst>
            <a:ext uri="{FF2B5EF4-FFF2-40B4-BE49-F238E27FC236}">
              <a16:creationId xmlns:a16="http://schemas.microsoft.com/office/drawing/2014/main" id="{00000000-0008-0000-2A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2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2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2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2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2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2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2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2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2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35" name="Picture 1" descr="graph0001">
          <a:extLst>
            <a:ext uri="{FF2B5EF4-FFF2-40B4-BE49-F238E27FC236}">
              <a16:creationId xmlns:a16="http://schemas.microsoft.com/office/drawing/2014/main" id="{00000000-0008-0000-2A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36" name="Picture 1" descr="graph0001">
          <a:extLst>
            <a:ext uri="{FF2B5EF4-FFF2-40B4-BE49-F238E27FC236}">
              <a16:creationId xmlns:a16="http://schemas.microsoft.com/office/drawing/2014/main" id="{00000000-0008-0000-2A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2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2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2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2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2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2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2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2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2A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6" name="Picture 145" descr="image00001">
          <a:extLst>
            <a:ext uri="{FF2B5EF4-FFF2-40B4-BE49-F238E27FC236}">
              <a16:creationId xmlns:a16="http://schemas.microsoft.com/office/drawing/2014/main" id="{00000000-0008-0000-2A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7" name="Picture 146" descr="image00001">
          <a:extLst>
            <a:ext uri="{FF2B5EF4-FFF2-40B4-BE49-F238E27FC236}">
              <a16:creationId xmlns:a16="http://schemas.microsoft.com/office/drawing/2014/main" id="{00000000-0008-0000-2A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8" name="Picture 147" descr="image00001">
          <a:extLst>
            <a:ext uri="{FF2B5EF4-FFF2-40B4-BE49-F238E27FC236}">
              <a16:creationId xmlns:a16="http://schemas.microsoft.com/office/drawing/2014/main" id="{00000000-0008-0000-2A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49" name="Picture 148" descr="image00001">
          <a:extLst>
            <a:ext uri="{FF2B5EF4-FFF2-40B4-BE49-F238E27FC236}">
              <a16:creationId xmlns:a16="http://schemas.microsoft.com/office/drawing/2014/main" id="{00000000-0008-0000-2A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0" name="Picture 149" descr="image00001">
          <a:extLst>
            <a:ext uri="{FF2B5EF4-FFF2-40B4-BE49-F238E27FC236}">
              <a16:creationId xmlns:a16="http://schemas.microsoft.com/office/drawing/2014/main" id="{00000000-0008-0000-2A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1" name="Picture 150" descr="image00001">
          <a:extLst>
            <a:ext uri="{FF2B5EF4-FFF2-40B4-BE49-F238E27FC236}">
              <a16:creationId xmlns:a16="http://schemas.microsoft.com/office/drawing/2014/main" id="{00000000-0008-0000-2A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2" name="Picture 151" descr="image00001">
          <a:extLst>
            <a:ext uri="{FF2B5EF4-FFF2-40B4-BE49-F238E27FC236}">
              <a16:creationId xmlns:a16="http://schemas.microsoft.com/office/drawing/2014/main" id="{00000000-0008-0000-2A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53" name="Picture 1" descr="graph0001">
          <a:extLst>
            <a:ext uri="{FF2B5EF4-FFF2-40B4-BE49-F238E27FC236}">
              <a16:creationId xmlns:a16="http://schemas.microsoft.com/office/drawing/2014/main" id="{00000000-0008-0000-2A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54" name="Picture 1" descr="graph0001">
          <a:extLst>
            <a:ext uri="{FF2B5EF4-FFF2-40B4-BE49-F238E27FC236}">
              <a16:creationId xmlns:a16="http://schemas.microsoft.com/office/drawing/2014/main" id="{00000000-0008-0000-2A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5" name="Picture 154" descr="image00001">
          <a:extLst>
            <a:ext uri="{FF2B5EF4-FFF2-40B4-BE49-F238E27FC236}">
              <a16:creationId xmlns:a16="http://schemas.microsoft.com/office/drawing/2014/main" id="{00000000-0008-0000-2A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6" name="Picture 155" descr="image00001">
          <a:extLst>
            <a:ext uri="{FF2B5EF4-FFF2-40B4-BE49-F238E27FC236}">
              <a16:creationId xmlns:a16="http://schemas.microsoft.com/office/drawing/2014/main" id="{00000000-0008-0000-2A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57" name="Picture 156" descr="image00001">
          <a:extLst>
            <a:ext uri="{FF2B5EF4-FFF2-40B4-BE49-F238E27FC236}">
              <a16:creationId xmlns:a16="http://schemas.microsoft.com/office/drawing/2014/main" id="{00000000-0008-0000-2A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58" name="Picture 1" descr="graph0001">
          <a:extLst>
            <a:ext uri="{FF2B5EF4-FFF2-40B4-BE49-F238E27FC236}">
              <a16:creationId xmlns:a16="http://schemas.microsoft.com/office/drawing/2014/main" id="{00000000-0008-0000-2A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59" name="Picture 1" descr="graph0001">
          <a:extLst>
            <a:ext uri="{FF2B5EF4-FFF2-40B4-BE49-F238E27FC236}">
              <a16:creationId xmlns:a16="http://schemas.microsoft.com/office/drawing/2014/main" id="{00000000-0008-0000-2A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0" name="Picture 159" descr="image00001">
          <a:extLst>
            <a:ext uri="{FF2B5EF4-FFF2-40B4-BE49-F238E27FC236}">
              <a16:creationId xmlns:a16="http://schemas.microsoft.com/office/drawing/2014/main" id="{00000000-0008-0000-2A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1" name="Picture 160" descr="image00001">
          <a:extLst>
            <a:ext uri="{FF2B5EF4-FFF2-40B4-BE49-F238E27FC236}">
              <a16:creationId xmlns:a16="http://schemas.microsoft.com/office/drawing/2014/main" id="{00000000-0008-0000-2A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2" name="Picture 161" descr="image00001">
          <a:extLst>
            <a:ext uri="{FF2B5EF4-FFF2-40B4-BE49-F238E27FC236}">
              <a16:creationId xmlns:a16="http://schemas.microsoft.com/office/drawing/2014/main" id="{00000000-0008-0000-2A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3" name="Picture 162" descr="image00001">
          <a:extLst>
            <a:ext uri="{FF2B5EF4-FFF2-40B4-BE49-F238E27FC236}">
              <a16:creationId xmlns:a16="http://schemas.microsoft.com/office/drawing/2014/main" id="{00000000-0008-0000-2A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4" name="Picture 163" descr="image00001">
          <a:extLst>
            <a:ext uri="{FF2B5EF4-FFF2-40B4-BE49-F238E27FC236}">
              <a16:creationId xmlns:a16="http://schemas.microsoft.com/office/drawing/2014/main" id="{00000000-0008-0000-2A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5" name="Picture 164" descr="image00001">
          <a:extLst>
            <a:ext uri="{FF2B5EF4-FFF2-40B4-BE49-F238E27FC236}">
              <a16:creationId xmlns:a16="http://schemas.microsoft.com/office/drawing/2014/main" id="{00000000-0008-0000-2A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6" name="Picture 165" descr="image00001">
          <a:extLst>
            <a:ext uri="{FF2B5EF4-FFF2-40B4-BE49-F238E27FC236}">
              <a16:creationId xmlns:a16="http://schemas.microsoft.com/office/drawing/2014/main" id="{00000000-0008-0000-2A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7" name="Picture 166" descr="image00001">
          <a:extLst>
            <a:ext uri="{FF2B5EF4-FFF2-40B4-BE49-F238E27FC236}">
              <a16:creationId xmlns:a16="http://schemas.microsoft.com/office/drawing/2014/main" id="{00000000-0008-0000-2A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68" name="Picture 167" descr="image00001">
          <a:extLst>
            <a:ext uri="{FF2B5EF4-FFF2-40B4-BE49-F238E27FC236}">
              <a16:creationId xmlns:a16="http://schemas.microsoft.com/office/drawing/2014/main" id="{00000000-0008-0000-2A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69" name="Picture 1" descr="graph0001">
          <a:extLst>
            <a:ext uri="{FF2B5EF4-FFF2-40B4-BE49-F238E27FC236}">
              <a16:creationId xmlns:a16="http://schemas.microsoft.com/office/drawing/2014/main" id="{00000000-0008-0000-2A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70" name="Picture 1" descr="graph0001">
          <a:extLst>
            <a:ext uri="{FF2B5EF4-FFF2-40B4-BE49-F238E27FC236}">
              <a16:creationId xmlns:a16="http://schemas.microsoft.com/office/drawing/2014/main" id="{00000000-0008-0000-2A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1" name="Picture 170" descr="image00001">
          <a:extLst>
            <a:ext uri="{FF2B5EF4-FFF2-40B4-BE49-F238E27FC236}">
              <a16:creationId xmlns:a16="http://schemas.microsoft.com/office/drawing/2014/main" id="{00000000-0008-0000-2A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2" name="Picture 171" descr="image00001">
          <a:extLst>
            <a:ext uri="{FF2B5EF4-FFF2-40B4-BE49-F238E27FC236}">
              <a16:creationId xmlns:a16="http://schemas.microsoft.com/office/drawing/2014/main" id="{00000000-0008-0000-2A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3" name="Picture 172" descr="image00001">
          <a:extLst>
            <a:ext uri="{FF2B5EF4-FFF2-40B4-BE49-F238E27FC236}">
              <a16:creationId xmlns:a16="http://schemas.microsoft.com/office/drawing/2014/main" id="{00000000-0008-0000-2A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4" name="Picture 173" descr="image00001">
          <a:extLst>
            <a:ext uri="{FF2B5EF4-FFF2-40B4-BE49-F238E27FC236}">
              <a16:creationId xmlns:a16="http://schemas.microsoft.com/office/drawing/2014/main" id="{00000000-0008-0000-2A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5" name="Picture 174" descr="image00001">
          <a:extLst>
            <a:ext uri="{FF2B5EF4-FFF2-40B4-BE49-F238E27FC236}">
              <a16:creationId xmlns:a16="http://schemas.microsoft.com/office/drawing/2014/main" id="{00000000-0008-0000-2A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6" name="Picture 175" descr="image00001">
          <a:extLst>
            <a:ext uri="{FF2B5EF4-FFF2-40B4-BE49-F238E27FC236}">
              <a16:creationId xmlns:a16="http://schemas.microsoft.com/office/drawing/2014/main" id="{00000000-0008-0000-2A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7" name="Picture 176" descr="image00001">
          <a:extLst>
            <a:ext uri="{FF2B5EF4-FFF2-40B4-BE49-F238E27FC236}">
              <a16:creationId xmlns:a16="http://schemas.microsoft.com/office/drawing/2014/main" id="{00000000-0008-0000-2A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8" name="Picture 177" descr="image00001">
          <a:extLst>
            <a:ext uri="{FF2B5EF4-FFF2-40B4-BE49-F238E27FC236}">
              <a16:creationId xmlns:a16="http://schemas.microsoft.com/office/drawing/2014/main" id="{00000000-0008-0000-2A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79" name="Picture 178" descr="image00001">
          <a:extLst>
            <a:ext uri="{FF2B5EF4-FFF2-40B4-BE49-F238E27FC236}">
              <a16:creationId xmlns:a16="http://schemas.microsoft.com/office/drawing/2014/main" id="{00000000-0008-0000-2A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0" name="Picture 179" descr="image00001">
          <a:extLst>
            <a:ext uri="{FF2B5EF4-FFF2-40B4-BE49-F238E27FC236}">
              <a16:creationId xmlns:a16="http://schemas.microsoft.com/office/drawing/2014/main" id="{00000000-0008-0000-2A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1" name="Picture 180" descr="image00001">
          <a:extLst>
            <a:ext uri="{FF2B5EF4-FFF2-40B4-BE49-F238E27FC236}">
              <a16:creationId xmlns:a16="http://schemas.microsoft.com/office/drawing/2014/main" id="{00000000-0008-0000-2A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2" name="Picture 181" descr="image00001">
          <a:extLst>
            <a:ext uri="{FF2B5EF4-FFF2-40B4-BE49-F238E27FC236}">
              <a16:creationId xmlns:a16="http://schemas.microsoft.com/office/drawing/2014/main" id="{00000000-0008-0000-2A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3" name="Picture 182" descr="image00001">
          <a:extLst>
            <a:ext uri="{FF2B5EF4-FFF2-40B4-BE49-F238E27FC236}">
              <a16:creationId xmlns:a16="http://schemas.microsoft.com/office/drawing/2014/main" id="{00000000-0008-0000-2A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4" name="Picture 183" descr="image00001">
          <a:extLst>
            <a:ext uri="{FF2B5EF4-FFF2-40B4-BE49-F238E27FC236}">
              <a16:creationId xmlns:a16="http://schemas.microsoft.com/office/drawing/2014/main" id="{00000000-0008-0000-2A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5" name="Picture 184" descr="image00001">
          <a:extLst>
            <a:ext uri="{FF2B5EF4-FFF2-40B4-BE49-F238E27FC236}">
              <a16:creationId xmlns:a16="http://schemas.microsoft.com/office/drawing/2014/main" id="{00000000-0008-0000-2A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6" name="Picture 185" descr="image00001">
          <a:extLst>
            <a:ext uri="{FF2B5EF4-FFF2-40B4-BE49-F238E27FC236}">
              <a16:creationId xmlns:a16="http://schemas.microsoft.com/office/drawing/2014/main" id="{00000000-0008-0000-2A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87" name="Picture 186" descr="image00001">
          <a:extLst>
            <a:ext uri="{FF2B5EF4-FFF2-40B4-BE49-F238E27FC236}">
              <a16:creationId xmlns:a16="http://schemas.microsoft.com/office/drawing/2014/main" id="{00000000-0008-0000-2A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88" name="Picture 1" descr="graph0001">
          <a:extLst>
            <a:ext uri="{FF2B5EF4-FFF2-40B4-BE49-F238E27FC236}">
              <a16:creationId xmlns:a16="http://schemas.microsoft.com/office/drawing/2014/main" id="{00000000-0008-0000-2A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89" name="Picture 1" descr="graph0001">
          <a:extLst>
            <a:ext uri="{FF2B5EF4-FFF2-40B4-BE49-F238E27FC236}">
              <a16:creationId xmlns:a16="http://schemas.microsoft.com/office/drawing/2014/main" id="{00000000-0008-0000-2A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0" name="Picture 189" descr="image00001">
          <a:extLst>
            <a:ext uri="{FF2B5EF4-FFF2-40B4-BE49-F238E27FC236}">
              <a16:creationId xmlns:a16="http://schemas.microsoft.com/office/drawing/2014/main" id="{00000000-0008-0000-2A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1" name="Picture 190" descr="image00001">
          <a:extLst>
            <a:ext uri="{FF2B5EF4-FFF2-40B4-BE49-F238E27FC236}">
              <a16:creationId xmlns:a16="http://schemas.microsoft.com/office/drawing/2014/main" id="{00000000-0008-0000-2A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2" name="Picture 191" descr="image00001">
          <a:extLst>
            <a:ext uri="{FF2B5EF4-FFF2-40B4-BE49-F238E27FC236}">
              <a16:creationId xmlns:a16="http://schemas.microsoft.com/office/drawing/2014/main" id="{00000000-0008-0000-2A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93" name="Picture 1" descr="graph0001">
          <a:extLst>
            <a:ext uri="{FF2B5EF4-FFF2-40B4-BE49-F238E27FC236}">
              <a16:creationId xmlns:a16="http://schemas.microsoft.com/office/drawing/2014/main" id="{00000000-0008-0000-2A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194" name="Picture 1" descr="graph0001">
          <a:extLst>
            <a:ext uri="{FF2B5EF4-FFF2-40B4-BE49-F238E27FC236}">
              <a16:creationId xmlns:a16="http://schemas.microsoft.com/office/drawing/2014/main" id="{00000000-0008-0000-2A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5" name="Picture 194" descr="image00001">
          <a:extLst>
            <a:ext uri="{FF2B5EF4-FFF2-40B4-BE49-F238E27FC236}">
              <a16:creationId xmlns:a16="http://schemas.microsoft.com/office/drawing/2014/main" id="{00000000-0008-0000-2A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6" name="Picture 195" descr="image00001">
          <a:extLst>
            <a:ext uri="{FF2B5EF4-FFF2-40B4-BE49-F238E27FC236}">
              <a16:creationId xmlns:a16="http://schemas.microsoft.com/office/drawing/2014/main" id="{00000000-0008-0000-2A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7" name="Picture 196" descr="image00001">
          <a:extLst>
            <a:ext uri="{FF2B5EF4-FFF2-40B4-BE49-F238E27FC236}">
              <a16:creationId xmlns:a16="http://schemas.microsoft.com/office/drawing/2014/main" id="{00000000-0008-0000-2A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8" name="Picture 197" descr="image00001">
          <a:extLst>
            <a:ext uri="{FF2B5EF4-FFF2-40B4-BE49-F238E27FC236}">
              <a16:creationId xmlns:a16="http://schemas.microsoft.com/office/drawing/2014/main" id="{00000000-0008-0000-2A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199" name="Picture 198" descr="image00001">
          <a:extLst>
            <a:ext uri="{FF2B5EF4-FFF2-40B4-BE49-F238E27FC236}">
              <a16:creationId xmlns:a16="http://schemas.microsoft.com/office/drawing/2014/main" id="{00000000-0008-0000-2A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0" name="Picture 199" descr="image00001">
          <a:extLst>
            <a:ext uri="{FF2B5EF4-FFF2-40B4-BE49-F238E27FC236}">
              <a16:creationId xmlns:a16="http://schemas.microsoft.com/office/drawing/2014/main" id="{00000000-0008-0000-2A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1" name="Picture 200" descr="image00001">
          <a:extLst>
            <a:ext uri="{FF2B5EF4-FFF2-40B4-BE49-F238E27FC236}">
              <a16:creationId xmlns:a16="http://schemas.microsoft.com/office/drawing/2014/main" id="{00000000-0008-0000-2A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2" name="Picture 201" descr="image00001">
          <a:extLst>
            <a:ext uri="{FF2B5EF4-FFF2-40B4-BE49-F238E27FC236}">
              <a16:creationId xmlns:a16="http://schemas.microsoft.com/office/drawing/2014/main" id="{00000000-0008-0000-2A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3" name="Picture 202" descr="image00001">
          <a:extLst>
            <a:ext uri="{FF2B5EF4-FFF2-40B4-BE49-F238E27FC236}">
              <a16:creationId xmlns:a16="http://schemas.microsoft.com/office/drawing/2014/main" id="{00000000-0008-0000-2A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04" name="Picture 1" descr="graph0001">
          <a:extLst>
            <a:ext uri="{FF2B5EF4-FFF2-40B4-BE49-F238E27FC236}">
              <a16:creationId xmlns:a16="http://schemas.microsoft.com/office/drawing/2014/main" id="{00000000-0008-0000-2A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05" name="Picture 1" descr="graph0001">
          <a:extLst>
            <a:ext uri="{FF2B5EF4-FFF2-40B4-BE49-F238E27FC236}">
              <a16:creationId xmlns:a16="http://schemas.microsoft.com/office/drawing/2014/main" id="{00000000-0008-0000-2A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6" name="Picture 205" descr="image00001">
          <a:extLst>
            <a:ext uri="{FF2B5EF4-FFF2-40B4-BE49-F238E27FC236}">
              <a16:creationId xmlns:a16="http://schemas.microsoft.com/office/drawing/2014/main" id="{00000000-0008-0000-2A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7" name="Picture 206" descr="image00001">
          <a:extLst>
            <a:ext uri="{FF2B5EF4-FFF2-40B4-BE49-F238E27FC236}">
              <a16:creationId xmlns:a16="http://schemas.microsoft.com/office/drawing/2014/main" id="{00000000-0008-0000-2A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8" name="Picture 207" descr="image00001">
          <a:extLst>
            <a:ext uri="{FF2B5EF4-FFF2-40B4-BE49-F238E27FC236}">
              <a16:creationId xmlns:a16="http://schemas.microsoft.com/office/drawing/2014/main" id="{00000000-0008-0000-2A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09" name="Picture 208" descr="image00001">
          <a:extLst>
            <a:ext uri="{FF2B5EF4-FFF2-40B4-BE49-F238E27FC236}">
              <a16:creationId xmlns:a16="http://schemas.microsoft.com/office/drawing/2014/main" id="{00000000-0008-0000-2A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0" name="Picture 209" descr="image00001">
          <a:extLst>
            <a:ext uri="{FF2B5EF4-FFF2-40B4-BE49-F238E27FC236}">
              <a16:creationId xmlns:a16="http://schemas.microsoft.com/office/drawing/2014/main" id="{00000000-0008-0000-2A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1" name="Picture 210" descr="image00001">
          <a:extLst>
            <a:ext uri="{FF2B5EF4-FFF2-40B4-BE49-F238E27FC236}">
              <a16:creationId xmlns:a16="http://schemas.microsoft.com/office/drawing/2014/main" id="{00000000-0008-0000-2A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2" name="Picture 211" descr="image00001">
          <a:extLst>
            <a:ext uri="{FF2B5EF4-FFF2-40B4-BE49-F238E27FC236}">
              <a16:creationId xmlns:a16="http://schemas.microsoft.com/office/drawing/2014/main" id="{00000000-0008-0000-2A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3" name="Picture 212" descr="image00001">
          <a:extLst>
            <a:ext uri="{FF2B5EF4-FFF2-40B4-BE49-F238E27FC236}">
              <a16:creationId xmlns:a16="http://schemas.microsoft.com/office/drawing/2014/main" id="{00000000-0008-0000-2A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4" name="Picture 213" descr="image00001">
          <a:extLst>
            <a:ext uri="{FF2B5EF4-FFF2-40B4-BE49-F238E27FC236}">
              <a16:creationId xmlns:a16="http://schemas.microsoft.com/office/drawing/2014/main" id="{00000000-0008-0000-2A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5" name="Picture 214" descr="image00001">
          <a:extLst>
            <a:ext uri="{FF2B5EF4-FFF2-40B4-BE49-F238E27FC236}">
              <a16:creationId xmlns:a16="http://schemas.microsoft.com/office/drawing/2014/main" id="{00000000-0008-0000-2A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6" name="Picture 215" descr="image00001">
          <a:extLst>
            <a:ext uri="{FF2B5EF4-FFF2-40B4-BE49-F238E27FC236}">
              <a16:creationId xmlns:a16="http://schemas.microsoft.com/office/drawing/2014/main" id="{00000000-0008-0000-2A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7" name="Picture 216" descr="image00001">
          <a:extLst>
            <a:ext uri="{FF2B5EF4-FFF2-40B4-BE49-F238E27FC236}">
              <a16:creationId xmlns:a16="http://schemas.microsoft.com/office/drawing/2014/main" id="{00000000-0008-0000-2A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8" name="Picture 217" descr="image00001">
          <a:extLst>
            <a:ext uri="{FF2B5EF4-FFF2-40B4-BE49-F238E27FC236}">
              <a16:creationId xmlns:a16="http://schemas.microsoft.com/office/drawing/2014/main" id="{00000000-0008-0000-2A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19" name="Picture 218" descr="image00001">
          <a:extLst>
            <a:ext uri="{FF2B5EF4-FFF2-40B4-BE49-F238E27FC236}">
              <a16:creationId xmlns:a16="http://schemas.microsoft.com/office/drawing/2014/main" id="{00000000-0008-0000-2A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0" name="Picture 219" descr="image00001">
          <a:extLst>
            <a:ext uri="{FF2B5EF4-FFF2-40B4-BE49-F238E27FC236}">
              <a16:creationId xmlns:a16="http://schemas.microsoft.com/office/drawing/2014/main" id="{00000000-0008-0000-2A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1" name="Picture 220" descr="image00001">
          <a:extLst>
            <a:ext uri="{FF2B5EF4-FFF2-40B4-BE49-F238E27FC236}">
              <a16:creationId xmlns:a16="http://schemas.microsoft.com/office/drawing/2014/main" id="{00000000-0008-0000-2A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2" name="Picture 221" descr="image00001">
          <a:extLst>
            <a:ext uri="{FF2B5EF4-FFF2-40B4-BE49-F238E27FC236}">
              <a16:creationId xmlns:a16="http://schemas.microsoft.com/office/drawing/2014/main" id="{00000000-0008-0000-2A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3" name="Picture 222" descr="image00001">
          <a:extLst>
            <a:ext uri="{FF2B5EF4-FFF2-40B4-BE49-F238E27FC236}">
              <a16:creationId xmlns:a16="http://schemas.microsoft.com/office/drawing/2014/main" id="{00000000-0008-0000-2A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24" name="Picture 1" descr="graph0001">
          <a:extLst>
            <a:ext uri="{FF2B5EF4-FFF2-40B4-BE49-F238E27FC236}">
              <a16:creationId xmlns:a16="http://schemas.microsoft.com/office/drawing/2014/main" id="{00000000-0008-0000-2A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25" name="Picture 1" descr="graph0001">
          <a:extLst>
            <a:ext uri="{FF2B5EF4-FFF2-40B4-BE49-F238E27FC236}">
              <a16:creationId xmlns:a16="http://schemas.microsoft.com/office/drawing/2014/main" id="{00000000-0008-0000-2A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6" name="Picture 225" descr="image00001">
          <a:extLst>
            <a:ext uri="{FF2B5EF4-FFF2-40B4-BE49-F238E27FC236}">
              <a16:creationId xmlns:a16="http://schemas.microsoft.com/office/drawing/2014/main" id="{00000000-0008-0000-2A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7" name="Picture 226" descr="image00001">
          <a:extLst>
            <a:ext uri="{FF2B5EF4-FFF2-40B4-BE49-F238E27FC236}">
              <a16:creationId xmlns:a16="http://schemas.microsoft.com/office/drawing/2014/main" id="{00000000-0008-0000-2A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28" name="Picture 227" descr="image00001">
          <a:extLst>
            <a:ext uri="{FF2B5EF4-FFF2-40B4-BE49-F238E27FC236}">
              <a16:creationId xmlns:a16="http://schemas.microsoft.com/office/drawing/2014/main" id="{00000000-0008-0000-2A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29" name="Picture 1" descr="graph0001">
          <a:extLst>
            <a:ext uri="{FF2B5EF4-FFF2-40B4-BE49-F238E27FC236}">
              <a16:creationId xmlns:a16="http://schemas.microsoft.com/office/drawing/2014/main" id="{00000000-0008-0000-2A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30" name="Picture 1" descr="graph0001">
          <a:extLst>
            <a:ext uri="{FF2B5EF4-FFF2-40B4-BE49-F238E27FC236}">
              <a16:creationId xmlns:a16="http://schemas.microsoft.com/office/drawing/2014/main" id="{00000000-0008-0000-2A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1" name="Picture 230" descr="image00001">
          <a:extLst>
            <a:ext uri="{FF2B5EF4-FFF2-40B4-BE49-F238E27FC236}">
              <a16:creationId xmlns:a16="http://schemas.microsoft.com/office/drawing/2014/main" id="{00000000-0008-0000-2A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2" name="Picture 231" descr="image00001">
          <a:extLst>
            <a:ext uri="{FF2B5EF4-FFF2-40B4-BE49-F238E27FC236}">
              <a16:creationId xmlns:a16="http://schemas.microsoft.com/office/drawing/2014/main" id="{00000000-0008-0000-2A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3" name="Picture 232" descr="image00001">
          <a:extLst>
            <a:ext uri="{FF2B5EF4-FFF2-40B4-BE49-F238E27FC236}">
              <a16:creationId xmlns:a16="http://schemas.microsoft.com/office/drawing/2014/main" id="{00000000-0008-0000-2A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4" name="Picture 233" descr="image00001">
          <a:extLst>
            <a:ext uri="{FF2B5EF4-FFF2-40B4-BE49-F238E27FC236}">
              <a16:creationId xmlns:a16="http://schemas.microsoft.com/office/drawing/2014/main" id="{00000000-0008-0000-2A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5" name="Picture 234" descr="image00001">
          <a:extLst>
            <a:ext uri="{FF2B5EF4-FFF2-40B4-BE49-F238E27FC236}">
              <a16:creationId xmlns:a16="http://schemas.microsoft.com/office/drawing/2014/main" id="{00000000-0008-0000-2A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6" name="Picture 235" descr="image00001">
          <a:extLst>
            <a:ext uri="{FF2B5EF4-FFF2-40B4-BE49-F238E27FC236}">
              <a16:creationId xmlns:a16="http://schemas.microsoft.com/office/drawing/2014/main" id="{00000000-0008-0000-2A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7" name="Picture 236" descr="image00001">
          <a:extLst>
            <a:ext uri="{FF2B5EF4-FFF2-40B4-BE49-F238E27FC236}">
              <a16:creationId xmlns:a16="http://schemas.microsoft.com/office/drawing/2014/main" id="{00000000-0008-0000-2A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8" name="Picture 237" descr="image00001">
          <a:extLst>
            <a:ext uri="{FF2B5EF4-FFF2-40B4-BE49-F238E27FC236}">
              <a16:creationId xmlns:a16="http://schemas.microsoft.com/office/drawing/2014/main" id="{00000000-0008-0000-2A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39" name="Picture 238" descr="image00001">
          <a:extLst>
            <a:ext uri="{FF2B5EF4-FFF2-40B4-BE49-F238E27FC236}">
              <a16:creationId xmlns:a16="http://schemas.microsoft.com/office/drawing/2014/main" id="{00000000-0008-0000-2A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40" name="Picture 1" descr="graph0001">
          <a:extLst>
            <a:ext uri="{FF2B5EF4-FFF2-40B4-BE49-F238E27FC236}">
              <a16:creationId xmlns:a16="http://schemas.microsoft.com/office/drawing/2014/main" id="{00000000-0008-0000-2A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41" name="Picture 1" descr="graph0001">
          <a:extLst>
            <a:ext uri="{FF2B5EF4-FFF2-40B4-BE49-F238E27FC236}">
              <a16:creationId xmlns:a16="http://schemas.microsoft.com/office/drawing/2014/main" id="{00000000-0008-0000-2A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2" name="Picture 241" descr="image00001">
          <a:extLst>
            <a:ext uri="{FF2B5EF4-FFF2-40B4-BE49-F238E27FC236}">
              <a16:creationId xmlns:a16="http://schemas.microsoft.com/office/drawing/2014/main" id="{00000000-0008-0000-2A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3" name="Picture 242" descr="image00001">
          <a:extLst>
            <a:ext uri="{FF2B5EF4-FFF2-40B4-BE49-F238E27FC236}">
              <a16:creationId xmlns:a16="http://schemas.microsoft.com/office/drawing/2014/main" id="{00000000-0008-0000-2A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4" name="Picture 243" descr="image00001">
          <a:extLst>
            <a:ext uri="{FF2B5EF4-FFF2-40B4-BE49-F238E27FC236}">
              <a16:creationId xmlns:a16="http://schemas.microsoft.com/office/drawing/2014/main" id="{00000000-0008-0000-2A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5" name="Picture 244" descr="image00001">
          <a:extLst>
            <a:ext uri="{FF2B5EF4-FFF2-40B4-BE49-F238E27FC236}">
              <a16:creationId xmlns:a16="http://schemas.microsoft.com/office/drawing/2014/main" id="{00000000-0008-0000-2A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6" name="Picture 245" descr="image00001">
          <a:extLst>
            <a:ext uri="{FF2B5EF4-FFF2-40B4-BE49-F238E27FC236}">
              <a16:creationId xmlns:a16="http://schemas.microsoft.com/office/drawing/2014/main" id="{00000000-0008-0000-2A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7" name="Picture 246" descr="image00001">
          <a:extLst>
            <a:ext uri="{FF2B5EF4-FFF2-40B4-BE49-F238E27FC236}">
              <a16:creationId xmlns:a16="http://schemas.microsoft.com/office/drawing/2014/main" id="{00000000-0008-0000-2A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8" name="Picture 247" descr="image00001">
          <a:extLst>
            <a:ext uri="{FF2B5EF4-FFF2-40B4-BE49-F238E27FC236}">
              <a16:creationId xmlns:a16="http://schemas.microsoft.com/office/drawing/2014/main" id="{00000000-0008-0000-2A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49" name="Picture 248" descr="image00001">
          <a:extLst>
            <a:ext uri="{FF2B5EF4-FFF2-40B4-BE49-F238E27FC236}">
              <a16:creationId xmlns:a16="http://schemas.microsoft.com/office/drawing/2014/main" id="{00000000-0008-0000-2A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0" name="Picture 249" descr="image00001">
          <a:extLst>
            <a:ext uri="{FF2B5EF4-FFF2-40B4-BE49-F238E27FC236}">
              <a16:creationId xmlns:a16="http://schemas.microsoft.com/office/drawing/2014/main" id="{00000000-0008-0000-2A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1" name="Picture 250" descr="image00001">
          <a:extLst>
            <a:ext uri="{FF2B5EF4-FFF2-40B4-BE49-F238E27FC236}">
              <a16:creationId xmlns:a16="http://schemas.microsoft.com/office/drawing/2014/main" id="{00000000-0008-0000-2A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2" name="Picture 251" descr="image00001">
          <a:extLst>
            <a:ext uri="{FF2B5EF4-FFF2-40B4-BE49-F238E27FC236}">
              <a16:creationId xmlns:a16="http://schemas.microsoft.com/office/drawing/2014/main" id="{00000000-0008-0000-2A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3" name="Picture 252" descr="image00001">
          <a:extLst>
            <a:ext uri="{FF2B5EF4-FFF2-40B4-BE49-F238E27FC236}">
              <a16:creationId xmlns:a16="http://schemas.microsoft.com/office/drawing/2014/main" id="{00000000-0008-0000-2A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4" name="Picture 253" descr="image00001">
          <a:extLst>
            <a:ext uri="{FF2B5EF4-FFF2-40B4-BE49-F238E27FC236}">
              <a16:creationId xmlns:a16="http://schemas.microsoft.com/office/drawing/2014/main" id="{00000000-0008-0000-2A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5" name="Picture 254" descr="image00001">
          <a:extLst>
            <a:ext uri="{FF2B5EF4-FFF2-40B4-BE49-F238E27FC236}">
              <a16:creationId xmlns:a16="http://schemas.microsoft.com/office/drawing/2014/main" id="{00000000-0008-0000-2A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6" name="Picture 255" descr="image00001">
          <a:extLst>
            <a:ext uri="{FF2B5EF4-FFF2-40B4-BE49-F238E27FC236}">
              <a16:creationId xmlns:a16="http://schemas.microsoft.com/office/drawing/2014/main" id="{00000000-0008-0000-2A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7" name="Picture 256" descr="image00001">
          <a:extLst>
            <a:ext uri="{FF2B5EF4-FFF2-40B4-BE49-F238E27FC236}">
              <a16:creationId xmlns:a16="http://schemas.microsoft.com/office/drawing/2014/main" id="{00000000-0008-0000-2A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8" name="Picture 257" descr="image00001">
          <a:extLst>
            <a:ext uri="{FF2B5EF4-FFF2-40B4-BE49-F238E27FC236}">
              <a16:creationId xmlns:a16="http://schemas.microsoft.com/office/drawing/2014/main" id="{00000000-0008-0000-2A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59" name="Picture 258" descr="image00001">
          <a:extLst>
            <a:ext uri="{FF2B5EF4-FFF2-40B4-BE49-F238E27FC236}">
              <a16:creationId xmlns:a16="http://schemas.microsoft.com/office/drawing/2014/main" id="{00000000-0008-0000-2A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0" name="Picture 259" descr="image00001">
          <a:extLst>
            <a:ext uri="{FF2B5EF4-FFF2-40B4-BE49-F238E27FC236}">
              <a16:creationId xmlns:a16="http://schemas.microsoft.com/office/drawing/2014/main" id="{00000000-0008-0000-2A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61" name="Picture 1" descr="graph0001">
          <a:extLst>
            <a:ext uri="{FF2B5EF4-FFF2-40B4-BE49-F238E27FC236}">
              <a16:creationId xmlns:a16="http://schemas.microsoft.com/office/drawing/2014/main" id="{00000000-0008-0000-2A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62" name="Picture 1" descr="graph0001">
          <a:extLst>
            <a:ext uri="{FF2B5EF4-FFF2-40B4-BE49-F238E27FC236}">
              <a16:creationId xmlns:a16="http://schemas.microsoft.com/office/drawing/2014/main" id="{00000000-0008-0000-2A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3" name="Picture 262" descr="image00001">
          <a:extLst>
            <a:ext uri="{FF2B5EF4-FFF2-40B4-BE49-F238E27FC236}">
              <a16:creationId xmlns:a16="http://schemas.microsoft.com/office/drawing/2014/main" id="{00000000-0008-0000-2A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4" name="Picture 263" descr="image00001">
          <a:extLst>
            <a:ext uri="{FF2B5EF4-FFF2-40B4-BE49-F238E27FC236}">
              <a16:creationId xmlns:a16="http://schemas.microsoft.com/office/drawing/2014/main" id="{00000000-0008-0000-2A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5" name="Picture 264" descr="image00001">
          <a:extLst>
            <a:ext uri="{FF2B5EF4-FFF2-40B4-BE49-F238E27FC236}">
              <a16:creationId xmlns:a16="http://schemas.microsoft.com/office/drawing/2014/main" id="{00000000-0008-0000-2A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66" name="Picture 1" descr="graph0001">
          <a:extLst>
            <a:ext uri="{FF2B5EF4-FFF2-40B4-BE49-F238E27FC236}">
              <a16:creationId xmlns:a16="http://schemas.microsoft.com/office/drawing/2014/main" id="{00000000-0008-0000-2A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67" name="Picture 1" descr="graph0001">
          <a:extLst>
            <a:ext uri="{FF2B5EF4-FFF2-40B4-BE49-F238E27FC236}">
              <a16:creationId xmlns:a16="http://schemas.microsoft.com/office/drawing/2014/main" id="{00000000-0008-0000-2A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8" name="Picture 267" descr="image00001">
          <a:extLst>
            <a:ext uri="{FF2B5EF4-FFF2-40B4-BE49-F238E27FC236}">
              <a16:creationId xmlns:a16="http://schemas.microsoft.com/office/drawing/2014/main" id="{00000000-0008-0000-2A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69" name="Picture 268" descr="image00001">
          <a:extLst>
            <a:ext uri="{FF2B5EF4-FFF2-40B4-BE49-F238E27FC236}">
              <a16:creationId xmlns:a16="http://schemas.microsoft.com/office/drawing/2014/main" id="{00000000-0008-0000-2A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0" name="Picture 269" descr="image00001">
          <a:extLst>
            <a:ext uri="{FF2B5EF4-FFF2-40B4-BE49-F238E27FC236}">
              <a16:creationId xmlns:a16="http://schemas.microsoft.com/office/drawing/2014/main" id="{00000000-0008-0000-2A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1" name="Picture 270" descr="image00001">
          <a:extLst>
            <a:ext uri="{FF2B5EF4-FFF2-40B4-BE49-F238E27FC236}">
              <a16:creationId xmlns:a16="http://schemas.microsoft.com/office/drawing/2014/main" id="{00000000-0008-0000-2A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2" name="Picture 271" descr="image00001">
          <a:extLst>
            <a:ext uri="{FF2B5EF4-FFF2-40B4-BE49-F238E27FC236}">
              <a16:creationId xmlns:a16="http://schemas.microsoft.com/office/drawing/2014/main" id="{00000000-0008-0000-2A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3" name="Picture 272" descr="image00001">
          <a:extLst>
            <a:ext uri="{FF2B5EF4-FFF2-40B4-BE49-F238E27FC236}">
              <a16:creationId xmlns:a16="http://schemas.microsoft.com/office/drawing/2014/main" id="{00000000-0008-0000-2A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4" name="Picture 273" descr="image00001">
          <a:extLst>
            <a:ext uri="{FF2B5EF4-FFF2-40B4-BE49-F238E27FC236}">
              <a16:creationId xmlns:a16="http://schemas.microsoft.com/office/drawing/2014/main" id="{00000000-0008-0000-2A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5" name="Picture 274" descr="image00001">
          <a:extLst>
            <a:ext uri="{FF2B5EF4-FFF2-40B4-BE49-F238E27FC236}">
              <a16:creationId xmlns:a16="http://schemas.microsoft.com/office/drawing/2014/main" id="{00000000-0008-0000-2A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6" name="Picture 275" descr="image00001">
          <a:extLst>
            <a:ext uri="{FF2B5EF4-FFF2-40B4-BE49-F238E27FC236}">
              <a16:creationId xmlns:a16="http://schemas.microsoft.com/office/drawing/2014/main" id="{00000000-0008-0000-2A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77" name="Picture 1" descr="graph0001">
          <a:extLst>
            <a:ext uri="{FF2B5EF4-FFF2-40B4-BE49-F238E27FC236}">
              <a16:creationId xmlns:a16="http://schemas.microsoft.com/office/drawing/2014/main" id="{00000000-0008-0000-2A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78" name="Picture 1" descr="graph0001">
          <a:extLst>
            <a:ext uri="{FF2B5EF4-FFF2-40B4-BE49-F238E27FC236}">
              <a16:creationId xmlns:a16="http://schemas.microsoft.com/office/drawing/2014/main" id="{00000000-0008-0000-2A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79" name="Picture 278" descr="image00001">
          <a:extLst>
            <a:ext uri="{FF2B5EF4-FFF2-40B4-BE49-F238E27FC236}">
              <a16:creationId xmlns:a16="http://schemas.microsoft.com/office/drawing/2014/main" id="{00000000-0008-0000-2A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0" name="Picture 279" descr="image00001">
          <a:extLst>
            <a:ext uri="{FF2B5EF4-FFF2-40B4-BE49-F238E27FC236}">
              <a16:creationId xmlns:a16="http://schemas.microsoft.com/office/drawing/2014/main" id="{00000000-0008-0000-2A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1" name="Picture 280" descr="image00001">
          <a:extLst>
            <a:ext uri="{FF2B5EF4-FFF2-40B4-BE49-F238E27FC236}">
              <a16:creationId xmlns:a16="http://schemas.microsoft.com/office/drawing/2014/main" id="{00000000-0008-0000-2A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2" name="Picture 281" descr="image00001">
          <a:extLst>
            <a:ext uri="{FF2B5EF4-FFF2-40B4-BE49-F238E27FC236}">
              <a16:creationId xmlns:a16="http://schemas.microsoft.com/office/drawing/2014/main" id="{00000000-0008-0000-2A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3" name="Picture 282" descr="image00001">
          <a:extLst>
            <a:ext uri="{FF2B5EF4-FFF2-40B4-BE49-F238E27FC236}">
              <a16:creationId xmlns:a16="http://schemas.microsoft.com/office/drawing/2014/main" id="{00000000-0008-0000-2A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4" name="Picture 283" descr="image00001">
          <a:extLst>
            <a:ext uri="{FF2B5EF4-FFF2-40B4-BE49-F238E27FC236}">
              <a16:creationId xmlns:a16="http://schemas.microsoft.com/office/drawing/2014/main" id="{00000000-0008-0000-2A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5" name="Picture 284" descr="image00001">
          <a:extLst>
            <a:ext uri="{FF2B5EF4-FFF2-40B4-BE49-F238E27FC236}">
              <a16:creationId xmlns:a16="http://schemas.microsoft.com/office/drawing/2014/main" id="{00000000-0008-0000-2A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6" name="Picture 285" descr="image00001">
          <a:extLst>
            <a:ext uri="{FF2B5EF4-FFF2-40B4-BE49-F238E27FC236}">
              <a16:creationId xmlns:a16="http://schemas.microsoft.com/office/drawing/2014/main" id="{00000000-0008-0000-2A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7" name="Picture 286" descr="image00001">
          <a:extLst>
            <a:ext uri="{FF2B5EF4-FFF2-40B4-BE49-F238E27FC236}">
              <a16:creationId xmlns:a16="http://schemas.microsoft.com/office/drawing/2014/main" id="{00000000-0008-0000-2A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8" name="Picture 287" descr="image00001">
          <a:extLst>
            <a:ext uri="{FF2B5EF4-FFF2-40B4-BE49-F238E27FC236}">
              <a16:creationId xmlns:a16="http://schemas.microsoft.com/office/drawing/2014/main" id="{00000000-0008-0000-2A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89" name="Picture 288" descr="image00001">
          <a:extLst>
            <a:ext uri="{FF2B5EF4-FFF2-40B4-BE49-F238E27FC236}">
              <a16:creationId xmlns:a16="http://schemas.microsoft.com/office/drawing/2014/main" id="{00000000-0008-0000-2A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0" name="Picture 289" descr="image00001">
          <a:extLst>
            <a:ext uri="{FF2B5EF4-FFF2-40B4-BE49-F238E27FC236}">
              <a16:creationId xmlns:a16="http://schemas.microsoft.com/office/drawing/2014/main" id="{00000000-0008-0000-2A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1" name="Picture 290" descr="image00001">
          <a:extLst>
            <a:ext uri="{FF2B5EF4-FFF2-40B4-BE49-F238E27FC236}">
              <a16:creationId xmlns:a16="http://schemas.microsoft.com/office/drawing/2014/main" id="{00000000-0008-0000-2A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2" name="Picture 291" descr="image00001">
          <a:extLst>
            <a:ext uri="{FF2B5EF4-FFF2-40B4-BE49-F238E27FC236}">
              <a16:creationId xmlns:a16="http://schemas.microsoft.com/office/drawing/2014/main" id="{00000000-0008-0000-2A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3" name="Picture 292" descr="image00001">
          <a:extLst>
            <a:ext uri="{FF2B5EF4-FFF2-40B4-BE49-F238E27FC236}">
              <a16:creationId xmlns:a16="http://schemas.microsoft.com/office/drawing/2014/main" id="{00000000-0008-0000-2A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4" name="Picture 293" descr="image00001">
          <a:extLst>
            <a:ext uri="{FF2B5EF4-FFF2-40B4-BE49-F238E27FC236}">
              <a16:creationId xmlns:a16="http://schemas.microsoft.com/office/drawing/2014/main" id="{00000000-0008-0000-2A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5" name="Picture 294" descr="image00001">
          <a:extLst>
            <a:ext uri="{FF2B5EF4-FFF2-40B4-BE49-F238E27FC236}">
              <a16:creationId xmlns:a16="http://schemas.microsoft.com/office/drawing/2014/main" id="{00000000-0008-0000-2A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6" name="Picture 295" descr="image00001">
          <a:extLst>
            <a:ext uri="{FF2B5EF4-FFF2-40B4-BE49-F238E27FC236}">
              <a16:creationId xmlns:a16="http://schemas.microsoft.com/office/drawing/2014/main" id="{00000000-0008-0000-2A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7" name="Picture 296" descr="image00001">
          <a:extLst>
            <a:ext uri="{FF2B5EF4-FFF2-40B4-BE49-F238E27FC236}">
              <a16:creationId xmlns:a16="http://schemas.microsoft.com/office/drawing/2014/main" id="{00000000-0008-0000-2A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98" name="Picture 297" descr="image00001">
          <a:extLst>
            <a:ext uri="{FF2B5EF4-FFF2-40B4-BE49-F238E27FC236}">
              <a16:creationId xmlns:a16="http://schemas.microsoft.com/office/drawing/2014/main" id="{00000000-0008-0000-2A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299" name="Picture 1" descr="graph0001">
          <a:extLst>
            <a:ext uri="{FF2B5EF4-FFF2-40B4-BE49-F238E27FC236}">
              <a16:creationId xmlns:a16="http://schemas.microsoft.com/office/drawing/2014/main" id="{00000000-0008-0000-2A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300" name="Picture 1" descr="graph0001">
          <a:extLst>
            <a:ext uri="{FF2B5EF4-FFF2-40B4-BE49-F238E27FC236}">
              <a16:creationId xmlns:a16="http://schemas.microsoft.com/office/drawing/2014/main" id="{00000000-0008-0000-2A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1" name="Picture 300" descr="image00001">
          <a:extLst>
            <a:ext uri="{FF2B5EF4-FFF2-40B4-BE49-F238E27FC236}">
              <a16:creationId xmlns:a16="http://schemas.microsoft.com/office/drawing/2014/main" id="{00000000-0008-0000-2A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2" name="Picture 301" descr="image00001">
          <a:extLst>
            <a:ext uri="{FF2B5EF4-FFF2-40B4-BE49-F238E27FC236}">
              <a16:creationId xmlns:a16="http://schemas.microsoft.com/office/drawing/2014/main" id="{00000000-0008-0000-2A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3" name="Picture 302" descr="image00001">
          <a:extLst>
            <a:ext uri="{FF2B5EF4-FFF2-40B4-BE49-F238E27FC236}">
              <a16:creationId xmlns:a16="http://schemas.microsoft.com/office/drawing/2014/main" id="{00000000-0008-0000-2A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304" name="Picture 1" descr="graph0001">
          <a:extLst>
            <a:ext uri="{FF2B5EF4-FFF2-40B4-BE49-F238E27FC236}">
              <a16:creationId xmlns:a16="http://schemas.microsoft.com/office/drawing/2014/main" id="{00000000-0008-0000-2A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305" name="Picture 1" descr="graph0001">
          <a:extLst>
            <a:ext uri="{FF2B5EF4-FFF2-40B4-BE49-F238E27FC236}">
              <a16:creationId xmlns:a16="http://schemas.microsoft.com/office/drawing/2014/main" id="{00000000-0008-0000-2A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6" name="Picture 305" descr="image00001">
          <a:extLst>
            <a:ext uri="{FF2B5EF4-FFF2-40B4-BE49-F238E27FC236}">
              <a16:creationId xmlns:a16="http://schemas.microsoft.com/office/drawing/2014/main" id="{00000000-0008-0000-2A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7" name="Picture 306" descr="image00001">
          <a:extLst>
            <a:ext uri="{FF2B5EF4-FFF2-40B4-BE49-F238E27FC236}">
              <a16:creationId xmlns:a16="http://schemas.microsoft.com/office/drawing/2014/main" id="{00000000-0008-0000-2A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8" name="Picture 307" descr="image00001">
          <a:extLst>
            <a:ext uri="{FF2B5EF4-FFF2-40B4-BE49-F238E27FC236}">
              <a16:creationId xmlns:a16="http://schemas.microsoft.com/office/drawing/2014/main" id="{00000000-0008-0000-2A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09" name="Picture 308" descr="image00001">
          <a:extLst>
            <a:ext uri="{FF2B5EF4-FFF2-40B4-BE49-F238E27FC236}">
              <a16:creationId xmlns:a16="http://schemas.microsoft.com/office/drawing/2014/main" id="{00000000-0008-0000-2A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0" name="Picture 309" descr="image00001">
          <a:extLst>
            <a:ext uri="{FF2B5EF4-FFF2-40B4-BE49-F238E27FC236}">
              <a16:creationId xmlns:a16="http://schemas.microsoft.com/office/drawing/2014/main" id="{00000000-0008-0000-2A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1" name="Picture 310" descr="image00001">
          <a:extLst>
            <a:ext uri="{FF2B5EF4-FFF2-40B4-BE49-F238E27FC236}">
              <a16:creationId xmlns:a16="http://schemas.microsoft.com/office/drawing/2014/main" id="{00000000-0008-0000-2A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2" name="Picture 311" descr="image00001">
          <a:extLst>
            <a:ext uri="{FF2B5EF4-FFF2-40B4-BE49-F238E27FC236}">
              <a16:creationId xmlns:a16="http://schemas.microsoft.com/office/drawing/2014/main" id="{00000000-0008-0000-2A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3" name="Picture 312" descr="image00001">
          <a:extLst>
            <a:ext uri="{FF2B5EF4-FFF2-40B4-BE49-F238E27FC236}">
              <a16:creationId xmlns:a16="http://schemas.microsoft.com/office/drawing/2014/main" id="{00000000-0008-0000-2A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4" name="Picture 313" descr="image00001">
          <a:extLst>
            <a:ext uri="{FF2B5EF4-FFF2-40B4-BE49-F238E27FC236}">
              <a16:creationId xmlns:a16="http://schemas.microsoft.com/office/drawing/2014/main" id="{00000000-0008-0000-2A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315" name="Picture 1" descr="graph0001">
          <a:extLst>
            <a:ext uri="{FF2B5EF4-FFF2-40B4-BE49-F238E27FC236}">
              <a16:creationId xmlns:a16="http://schemas.microsoft.com/office/drawing/2014/main" id="{00000000-0008-0000-2A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10</xdr:row>
      <xdr:rowOff>0</xdr:rowOff>
    </xdr:to>
    <xdr:pic>
      <xdr:nvPicPr>
        <xdr:cNvPr id="316" name="Picture 1" descr="graph0001">
          <a:extLst>
            <a:ext uri="{FF2B5EF4-FFF2-40B4-BE49-F238E27FC236}">
              <a16:creationId xmlns:a16="http://schemas.microsoft.com/office/drawing/2014/main" id="{00000000-0008-0000-2A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71900" y="371475"/>
          <a:ext cx="10477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7" name="Picture 316" descr="image00001">
          <a:extLst>
            <a:ext uri="{FF2B5EF4-FFF2-40B4-BE49-F238E27FC236}">
              <a16:creationId xmlns:a16="http://schemas.microsoft.com/office/drawing/2014/main" id="{00000000-0008-0000-2A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8" name="Picture 317" descr="image00001">
          <a:extLst>
            <a:ext uri="{FF2B5EF4-FFF2-40B4-BE49-F238E27FC236}">
              <a16:creationId xmlns:a16="http://schemas.microsoft.com/office/drawing/2014/main" id="{00000000-0008-0000-2A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19" name="Picture 318" descr="image00001">
          <a:extLst>
            <a:ext uri="{FF2B5EF4-FFF2-40B4-BE49-F238E27FC236}">
              <a16:creationId xmlns:a16="http://schemas.microsoft.com/office/drawing/2014/main" id="{00000000-0008-0000-2A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0" name="Picture 319" descr="image00001">
          <a:extLst>
            <a:ext uri="{FF2B5EF4-FFF2-40B4-BE49-F238E27FC236}">
              <a16:creationId xmlns:a16="http://schemas.microsoft.com/office/drawing/2014/main" id="{00000000-0008-0000-2A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1" name="Picture 320" descr="image00001">
          <a:extLst>
            <a:ext uri="{FF2B5EF4-FFF2-40B4-BE49-F238E27FC236}">
              <a16:creationId xmlns:a16="http://schemas.microsoft.com/office/drawing/2014/main" id="{00000000-0008-0000-2A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2" name="Picture 321" descr="image00001">
          <a:extLst>
            <a:ext uri="{FF2B5EF4-FFF2-40B4-BE49-F238E27FC236}">
              <a16:creationId xmlns:a16="http://schemas.microsoft.com/office/drawing/2014/main" id="{00000000-0008-0000-2A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3" name="Picture 322" descr="image00001">
          <a:extLst>
            <a:ext uri="{FF2B5EF4-FFF2-40B4-BE49-F238E27FC236}">
              <a16:creationId xmlns:a16="http://schemas.microsoft.com/office/drawing/2014/main" id="{00000000-0008-0000-2A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4" name="Picture 323" descr="image00001">
          <a:extLst>
            <a:ext uri="{FF2B5EF4-FFF2-40B4-BE49-F238E27FC236}">
              <a16:creationId xmlns:a16="http://schemas.microsoft.com/office/drawing/2014/main" id="{00000000-0008-0000-2A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5" name="Picture 324" descr="image00001">
          <a:extLst>
            <a:ext uri="{FF2B5EF4-FFF2-40B4-BE49-F238E27FC236}">
              <a16:creationId xmlns:a16="http://schemas.microsoft.com/office/drawing/2014/main" id="{00000000-0008-0000-2A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6" name="Picture 325" descr="image00001">
          <a:extLst>
            <a:ext uri="{FF2B5EF4-FFF2-40B4-BE49-F238E27FC236}">
              <a16:creationId xmlns:a16="http://schemas.microsoft.com/office/drawing/2014/main" id="{00000000-0008-0000-2A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7" name="Picture 326" descr="image00001">
          <a:extLst>
            <a:ext uri="{FF2B5EF4-FFF2-40B4-BE49-F238E27FC236}">
              <a16:creationId xmlns:a16="http://schemas.microsoft.com/office/drawing/2014/main" id="{00000000-0008-0000-2A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8" name="Picture 327" descr="image00001">
          <a:extLst>
            <a:ext uri="{FF2B5EF4-FFF2-40B4-BE49-F238E27FC236}">
              <a16:creationId xmlns:a16="http://schemas.microsoft.com/office/drawing/2014/main" id="{00000000-0008-0000-2A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29" name="Picture 328" descr="image00001">
          <a:extLst>
            <a:ext uri="{FF2B5EF4-FFF2-40B4-BE49-F238E27FC236}">
              <a16:creationId xmlns:a16="http://schemas.microsoft.com/office/drawing/2014/main" id="{00000000-0008-0000-2A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0" name="Picture 329" descr="image00001">
          <a:extLst>
            <a:ext uri="{FF2B5EF4-FFF2-40B4-BE49-F238E27FC236}">
              <a16:creationId xmlns:a16="http://schemas.microsoft.com/office/drawing/2014/main" id="{00000000-0008-0000-2A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1" name="Picture 330" descr="image00001">
          <a:extLst>
            <a:ext uri="{FF2B5EF4-FFF2-40B4-BE49-F238E27FC236}">
              <a16:creationId xmlns:a16="http://schemas.microsoft.com/office/drawing/2014/main" id="{00000000-0008-0000-2A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2" name="Picture 331" descr="image00001">
          <a:extLst>
            <a:ext uri="{FF2B5EF4-FFF2-40B4-BE49-F238E27FC236}">
              <a16:creationId xmlns:a16="http://schemas.microsoft.com/office/drawing/2014/main" id="{00000000-0008-0000-2A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3" name="Picture 332" descr="image00001">
          <a:extLst>
            <a:ext uri="{FF2B5EF4-FFF2-40B4-BE49-F238E27FC236}">
              <a16:creationId xmlns:a16="http://schemas.microsoft.com/office/drawing/2014/main" id="{00000000-0008-0000-2A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4" name="Picture 333" descr="image00001">
          <a:extLst>
            <a:ext uri="{FF2B5EF4-FFF2-40B4-BE49-F238E27FC236}">
              <a16:creationId xmlns:a16="http://schemas.microsoft.com/office/drawing/2014/main" id="{00000000-0008-0000-2A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5" name="Picture 334" descr="image00001">
          <a:extLst>
            <a:ext uri="{FF2B5EF4-FFF2-40B4-BE49-F238E27FC236}">
              <a16:creationId xmlns:a16="http://schemas.microsoft.com/office/drawing/2014/main" id="{00000000-0008-0000-2A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6" name="Picture 335" descr="image00001">
          <a:extLst>
            <a:ext uri="{FF2B5EF4-FFF2-40B4-BE49-F238E27FC236}">
              <a16:creationId xmlns:a16="http://schemas.microsoft.com/office/drawing/2014/main" id="{00000000-0008-0000-2A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37" name="Picture 336" descr="image00001">
          <a:extLst>
            <a:ext uri="{FF2B5EF4-FFF2-40B4-BE49-F238E27FC236}">
              <a16:creationId xmlns:a16="http://schemas.microsoft.com/office/drawing/2014/main" id="{00000000-0008-0000-2A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7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100012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10</xdr:col>
      <xdr:colOff>0</xdr:colOff>
      <xdr:row>11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71475"/>
          <a:ext cx="1047750" cy="9906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3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3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3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3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3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3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3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3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3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3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3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3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3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3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3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3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3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3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3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3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3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3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3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3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3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3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3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3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3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190501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3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3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3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3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3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3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3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3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3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3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3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3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3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3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3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3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3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3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3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3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3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3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3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39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39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39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39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 تخم مرغ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1400/04/26</a:t>
          </a:r>
          <a:r>
            <a:rPr lang="en-US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و مقایسه با  مدت مشابه سال قبل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3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3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3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3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3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3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3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3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3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3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3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3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3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3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3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3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3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3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3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3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3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3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3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3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3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3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3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3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3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3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3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3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3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3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3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3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3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3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3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3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3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3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3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3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3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3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3E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3E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3E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3E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3E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گوشت دام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1400/03/29و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3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3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3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3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3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3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3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3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3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3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3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3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3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3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3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3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3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3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3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3F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3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3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3F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3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3F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3F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3F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3F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4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4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4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4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4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4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4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4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4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4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4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4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4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4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4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4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4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4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4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4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4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43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43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43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43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43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فولاد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1400/03/29و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4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4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4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4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4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4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4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4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4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4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4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4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4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4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4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4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4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4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4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4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4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4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4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4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4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4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4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4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4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4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4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4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4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4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4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4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4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4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4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4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4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4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4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4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4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4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4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4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4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48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48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48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48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48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سیمان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1400/03/29و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4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4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4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4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4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4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4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4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4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4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4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4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4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4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4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4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4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4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4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4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4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4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4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4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4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4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4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4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4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4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4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4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4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4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4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4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4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4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4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4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4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4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4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4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4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4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4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4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4B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4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4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4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4D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4D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4D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4D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جوجه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1400/03/29و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4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4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4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4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4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4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4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4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4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4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4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4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4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4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4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4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4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4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4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4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4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4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4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4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4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4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4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4E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4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8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4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5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5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5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5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5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5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5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5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5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5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5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5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5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5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5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5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5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5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5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5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5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5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8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5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52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52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52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52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52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2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2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2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نهاده های تغذیه ای و مکمل های رشد حیوانی و خوراک دام </a:t>
          </a:r>
          <a:r>
            <a:rPr lang="fa-IR" sz="12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1400/03/29و مقایسه با  مدت مشابه سال قبل</a:t>
          </a:r>
          <a:endParaRPr lang="en-US" sz="12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5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5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5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5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5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5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5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5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5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5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5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5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5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5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5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5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5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5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5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5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5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5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5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5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5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5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5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5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5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5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5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5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5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5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5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5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5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5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5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5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5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5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5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5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5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5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5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5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5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5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5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5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5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5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5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5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5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5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5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5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5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5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5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5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5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5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5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5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5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5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57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57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57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57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57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57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57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57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95250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5700-00000B000000}"/>
            </a:ext>
          </a:extLst>
        </xdr:cNvPr>
        <xdr:cNvSpPr>
          <a:spLocks noChangeArrowheads="1"/>
        </xdr:cNvSpPr>
      </xdr:nvSpPr>
      <xdr:spPr bwMode="auto">
        <a:xfrm>
          <a:off x="11464080450" y="161925"/>
          <a:ext cx="8582025" cy="819150"/>
        </a:xfrm>
        <a:prstGeom prst="bevel">
          <a:avLst>
            <a:gd name="adj" fmla="val 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فراورده های خشک و غیر خشک کشاورزی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1400/04/26</a:t>
          </a:r>
          <a:r>
            <a:rPr lang="en-US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58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58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58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58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58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58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58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58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58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روغن های  خوراکی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1400/01/29 و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5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5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5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5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5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5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5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5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5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5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5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5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5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5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5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5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5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5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5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5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5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5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5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5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5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5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5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5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5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5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5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5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5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5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5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5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5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5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5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5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5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5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5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5D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5D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5D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5D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5D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5D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5D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5D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5D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میوه ها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1400/01/29 و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5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5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5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5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5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5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5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5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5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5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5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5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5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5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5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5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5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5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5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5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5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5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5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5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5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5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6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6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6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6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6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6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6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6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6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6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6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6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6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6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6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6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6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6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6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62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62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62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62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62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62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62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62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62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مرغ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1400/01/29 و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6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6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6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6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6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6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6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6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6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6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6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6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6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6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6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6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6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6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6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6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6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6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6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6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6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6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6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6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6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6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6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6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6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6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6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6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6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6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6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6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6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6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6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6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6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6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6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>
          <a:spLocks noChangeArrowheads="1"/>
        </xdr:cNvSpPr>
      </xdr:nvSpPr>
      <xdr:spPr bwMode="auto">
        <a:xfrm>
          <a:off x="1707601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6900-000003000000}"/>
            </a:ext>
          </a:extLst>
        </xdr:cNvPr>
        <xdr:cNvSpPr txBox="1">
          <a:spLocks noChangeArrowheads="1"/>
        </xdr:cNvSpPr>
      </xdr:nvSpPr>
      <xdr:spPr bwMode="auto">
        <a:xfrm>
          <a:off x="170764200" y="10953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6900-000004000000}"/>
            </a:ext>
          </a:extLst>
        </xdr:cNvPr>
        <xdr:cNvSpPr txBox="1">
          <a:spLocks noChangeArrowheads="1"/>
        </xdr:cNvSpPr>
      </xdr:nvSpPr>
      <xdr:spPr bwMode="auto">
        <a:xfrm>
          <a:off x="172507275" y="4761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6900-000005000000}"/>
            </a:ext>
          </a:extLst>
        </xdr:cNvPr>
        <xdr:cNvSpPr txBox="1">
          <a:spLocks noChangeArrowheads="1"/>
        </xdr:cNvSpPr>
      </xdr:nvSpPr>
      <xdr:spPr bwMode="auto">
        <a:xfrm>
          <a:off x="170764200" y="4761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6900-000006000000}"/>
            </a:ext>
          </a:extLst>
        </xdr:cNvPr>
        <xdr:cNvSpPr txBox="1">
          <a:spLocks noChangeArrowheads="1"/>
        </xdr:cNvSpPr>
      </xdr:nvSpPr>
      <xdr:spPr bwMode="auto">
        <a:xfrm>
          <a:off x="170764200" y="4761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6900-000007000000}"/>
            </a:ext>
          </a:extLst>
        </xdr:cNvPr>
        <xdr:cNvSpPr txBox="1">
          <a:spLocks noChangeArrowheads="1"/>
        </xdr:cNvSpPr>
      </xdr:nvSpPr>
      <xdr:spPr bwMode="auto">
        <a:xfrm>
          <a:off x="170764200" y="4761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6900-000008000000}"/>
            </a:ext>
          </a:extLst>
        </xdr:cNvPr>
        <xdr:cNvSpPr txBox="1">
          <a:spLocks noChangeArrowheads="1"/>
        </xdr:cNvSpPr>
      </xdr:nvSpPr>
      <xdr:spPr bwMode="auto">
        <a:xfrm>
          <a:off x="172507275" y="4761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6900-000009000000}"/>
            </a:ext>
          </a:extLst>
        </xdr:cNvPr>
        <xdr:cNvSpPr txBox="1">
          <a:spLocks noChangeArrowheads="1"/>
        </xdr:cNvSpPr>
      </xdr:nvSpPr>
      <xdr:spPr bwMode="auto">
        <a:xfrm>
          <a:off x="172507275" y="4761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6900-00000A000000}"/>
            </a:ext>
          </a:extLst>
        </xdr:cNvPr>
        <xdr:cNvSpPr txBox="1">
          <a:spLocks noChangeArrowheads="1"/>
        </xdr:cNvSpPr>
      </xdr:nvSpPr>
      <xdr:spPr bwMode="auto">
        <a:xfrm>
          <a:off x="172507275" y="47611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66675</xdr:rowOff>
    </xdr:from>
    <xdr:to>
      <xdr:col>7</xdr:col>
      <xdr:colOff>102</xdr:colOff>
      <xdr:row>3</xdr:row>
      <xdr:rowOff>85725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6900-00000B000000}"/>
            </a:ext>
          </a:extLst>
        </xdr:cNvPr>
        <xdr:cNvSpPr>
          <a:spLocks noChangeArrowheads="1"/>
        </xdr:cNvSpPr>
      </xdr:nvSpPr>
      <xdr:spPr bwMode="auto">
        <a:xfrm>
          <a:off x="170764098" y="66675"/>
          <a:ext cx="8486877" cy="619125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/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مرغ </a:t>
          </a:r>
          <a:r>
            <a:rPr lang="fa-IR" sz="1400" b="1" i="0" baseline="0">
              <a:effectLst/>
              <a:latin typeface="+mn-lt"/>
              <a:ea typeface="+mn-ea"/>
              <a:cs typeface="B Homa" pitchFamily="2" charset="-78"/>
            </a:rPr>
            <a:t>از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ابتدای سال 1398 تا 98/12/10 و مدت مشابه سال قبل</a:t>
          </a:r>
        </a:p>
        <a:p>
          <a:pPr algn="ctr" rtl="1">
            <a:defRPr sz="1000"/>
          </a:pPr>
          <a:endParaRPr lang="fa-IR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>
          <a:spLocks noChangeArrowheads="1"/>
        </xdr:cNvSpPr>
      </xdr:nvSpPr>
      <xdr:spPr bwMode="auto">
        <a:xfrm>
          <a:off x="17185957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5</xdr:col>
      <xdr:colOff>0</xdr:colOff>
      <xdr:row>4</xdr:row>
      <xdr:rowOff>304800</xdr:rowOff>
    </xdr:from>
    <xdr:to>
      <xdr:col>5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6B00-000003000000}"/>
            </a:ext>
          </a:extLst>
        </xdr:cNvPr>
        <xdr:cNvSpPr txBox="1">
          <a:spLocks noChangeArrowheads="1"/>
        </xdr:cNvSpPr>
      </xdr:nvSpPr>
      <xdr:spPr bwMode="auto">
        <a:xfrm>
          <a:off x="1735455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66675</xdr:rowOff>
    </xdr:from>
    <xdr:to>
      <xdr:col>5</xdr:col>
      <xdr:colOff>1504950</xdr:colOff>
      <xdr:row>3</xdr:row>
      <xdr:rowOff>85725</xdr:rowOff>
    </xdr:to>
    <xdr:sp macro="" textlink="">
      <xdr:nvSpPr>
        <xdr:cNvPr id="4" name="AutoShape 13">
          <a:extLst>
            <a:ext uri="{FF2B5EF4-FFF2-40B4-BE49-F238E27FC236}">
              <a16:creationId xmlns:a16="http://schemas.microsoft.com/office/drawing/2014/main" id="{00000000-0008-0000-6B00-000004000000}"/>
            </a:ext>
          </a:extLst>
        </xdr:cNvPr>
        <xdr:cNvSpPr>
          <a:spLocks noChangeArrowheads="1"/>
        </xdr:cNvSpPr>
      </xdr:nvSpPr>
      <xdr:spPr bwMode="auto">
        <a:xfrm>
          <a:off x="172040550" y="66675"/>
          <a:ext cx="6448425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>
            <a:defRPr sz="1000"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آمار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 فولاد </a:t>
          </a:r>
          <a:r>
            <a:rPr lang="fa-IR" sz="1400" b="1" i="0" baseline="0">
              <a:effectLst/>
              <a:latin typeface="+mn-lt"/>
              <a:ea typeface="+mn-ea"/>
              <a:cs typeface="B Homa" pitchFamily="2" charset="-78"/>
            </a:rPr>
            <a:t>در سال 1397</a:t>
          </a:r>
          <a:endParaRPr lang="fa-IR" sz="1400" b="1" i="0" strike="noStrike">
            <a:solidFill>
              <a:srgbClr val="000000"/>
            </a:solidFill>
            <a:latin typeface="Arial"/>
            <a:cs typeface="B Homa" pitchFamily="2" charset="-78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>
          <a:spLocks noChangeArrowheads="1"/>
        </xdr:cNvSpPr>
      </xdr:nvSpPr>
      <xdr:spPr bwMode="auto">
        <a:xfrm>
          <a:off x="1707601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6E00-000003000000}"/>
            </a:ext>
          </a:extLst>
        </xdr:cNvPr>
        <xdr:cNvSpPr txBox="1">
          <a:spLocks noChangeArrowheads="1"/>
        </xdr:cNvSpPr>
      </xdr:nvSpPr>
      <xdr:spPr bwMode="auto">
        <a:xfrm>
          <a:off x="1707642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6E00-000004000000}"/>
            </a:ext>
          </a:extLst>
        </xdr:cNvPr>
        <xdr:cNvSpPr txBox="1">
          <a:spLocks noChangeArrowheads="1"/>
        </xdr:cNvSpPr>
      </xdr:nvSpPr>
      <xdr:spPr bwMode="auto">
        <a:xfrm>
          <a:off x="1725072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6E00-000005000000}"/>
            </a:ext>
          </a:extLst>
        </xdr:cNvPr>
        <xdr:cNvSpPr txBox="1">
          <a:spLocks noChangeArrowheads="1"/>
        </xdr:cNvSpPr>
      </xdr:nvSpPr>
      <xdr:spPr bwMode="auto">
        <a:xfrm>
          <a:off x="1707642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6E00-000006000000}"/>
            </a:ext>
          </a:extLst>
        </xdr:cNvPr>
        <xdr:cNvSpPr txBox="1">
          <a:spLocks noChangeArrowheads="1"/>
        </xdr:cNvSpPr>
      </xdr:nvSpPr>
      <xdr:spPr bwMode="auto">
        <a:xfrm>
          <a:off x="1707642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13</xdr:row>
      <xdr:rowOff>379640</xdr:rowOff>
    </xdr:from>
    <xdr:to>
      <xdr:col>7</xdr:col>
      <xdr:colOff>0</xdr:colOff>
      <xdr:row>13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6E00-000007000000}"/>
            </a:ext>
          </a:extLst>
        </xdr:cNvPr>
        <xdr:cNvSpPr txBox="1">
          <a:spLocks noChangeArrowheads="1"/>
        </xdr:cNvSpPr>
      </xdr:nvSpPr>
      <xdr:spPr bwMode="auto">
        <a:xfrm>
          <a:off x="1707642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6E00-000008000000}"/>
            </a:ext>
          </a:extLst>
        </xdr:cNvPr>
        <xdr:cNvSpPr txBox="1">
          <a:spLocks noChangeArrowheads="1"/>
        </xdr:cNvSpPr>
      </xdr:nvSpPr>
      <xdr:spPr bwMode="auto">
        <a:xfrm>
          <a:off x="1725072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6E00-000009000000}"/>
            </a:ext>
          </a:extLst>
        </xdr:cNvPr>
        <xdr:cNvSpPr txBox="1">
          <a:spLocks noChangeArrowheads="1"/>
        </xdr:cNvSpPr>
      </xdr:nvSpPr>
      <xdr:spPr bwMode="auto">
        <a:xfrm>
          <a:off x="1725072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13</xdr:row>
      <xdr:rowOff>379640</xdr:rowOff>
    </xdr:from>
    <xdr:to>
      <xdr:col>6</xdr:col>
      <xdr:colOff>0</xdr:colOff>
      <xdr:row>13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6E00-00000A000000}"/>
            </a:ext>
          </a:extLst>
        </xdr:cNvPr>
        <xdr:cNvSpPr txBox="1">
          <a:spLocks noChangeArrowheads="1"/>
        </xdr:cNvSpPr>
      </xdr:nvSpPr>
      <xdr:spPr bwMode="auto">
        <a:xfrm>
          <a:off x="1725072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66675</xdr:rowOff>
    </xdr:from>
    <xdr:to>
      <xdr:col>7</xdr:col>
      <xdr:colOff>102</xdr:colOff>
      <xdr:row>3</xdr:row>
      <xdr:rowOff>85725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6E00-00000B000000}"/>
            </a:ext>
          </a:extLst>
        </xdr:cNvPr>
        <xdr:cNvSpPr>
          <a:spLocks noChangeArrowheads="1"/>
        </xdr:cNvSpPr>
      </xdr:nvSpPr>
      <xdr:spPr bwMode="auto">
        <a:xfrm>
          <a:off x="170764098" y="6667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algn="ctr" rtl="1">
            <a:defRPr sz="1000"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فولاد </a:t>
          </a:r>
          <a:r>
            <a:rPr lang="fa-IR" sz="1400" b="1" i="0" baseline="0">
              <a:effectLst/>
              <a:latin typeface="+mn-lt"/>
              <a:ea typeface="+mn-ea"/>
              <a:cs typeface="B Homa" pitchFamily="2" charset="-78"/>
            </a:rPr>
            <a:t>از ابتدای سال 139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8 تا 98/12/10 و مدت مشابه سال قبل</a:t>
          </a:r>
        </a:p>
        <a:p>
          <a:pPr algn="ctr" rtl="1">
            <a:defRPr sz="1000"/>
          </a:pPr>
          <a:endParaRPr lang="fa-IR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200025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7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7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7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7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7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7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7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7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7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7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7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7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7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7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7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7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7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7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7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7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7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7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7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7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7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7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7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7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7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7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7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7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7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7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7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7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7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7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7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7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7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7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7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7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7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7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7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7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7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7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7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7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7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7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7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7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7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7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7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7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7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7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7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7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7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7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7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7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7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7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7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7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7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7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7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7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7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7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7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7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7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7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7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7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7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7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7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7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7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7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7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7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7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7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7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7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7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7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7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7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7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7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7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7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7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7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7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7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7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7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7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7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7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7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7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7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7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7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7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7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7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7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7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7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7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7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7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74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74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74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74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74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74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74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74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74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خودرو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1400/09/15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7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7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7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7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7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7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7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7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7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7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7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7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7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7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7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7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7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7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7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7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7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7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7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7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7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7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7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7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7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7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7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7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7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7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7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7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7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7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7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7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7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7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7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7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7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7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7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7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7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7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7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7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7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7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7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7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7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7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7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7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7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7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7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7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7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7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7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7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7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7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7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7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7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7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7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7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7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7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7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7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7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7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7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7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7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7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7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7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7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7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7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7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7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7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7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7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7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7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190499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7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7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7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7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7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7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7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7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7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7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7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7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7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7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7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7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7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7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7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7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7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7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7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7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7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7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7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7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7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7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7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7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7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7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7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7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7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7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7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7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7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7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7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7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7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190499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7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7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7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7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7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7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7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7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7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7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7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7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7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7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7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7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7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7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7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7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7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7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7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7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7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7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7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7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7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7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7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7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7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7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7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7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7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7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7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7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7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190499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7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7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7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7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7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7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7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7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7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7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7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7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7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7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7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7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7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7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7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7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7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7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7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7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7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7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7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7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7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7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7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7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7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7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7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7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7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7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7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7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7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7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7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7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7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7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7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7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7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7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7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7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7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9525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7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9525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7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9525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7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-1</xdr:colOff>
      <xdr:row>10</xdr:row>
      <xdr:rowOff>9525</xdr:rowOff>
    </xdr:to>
    <xdr:pic>
      <xdr:nvPicPr>
        <xdr:cNvPr id="147" name="Picture 146" descr="image00001">
          <a:extLst>
            <a:ext uri="{FF2B5EF4-FFF2-40B4-BE49-F238E27FC236}">
              <a16:creationId xmlns:a16="http://schemas.microsoft.com/office/drawing/2014/main" id="{00000000-0008-0000-7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79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79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79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79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79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79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79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79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79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نهاده های دامی </a:t>
          </a:r>
          <a:r>
            <a:rPr lang="fa-IR" sz="1400" b="1" i="0" strike="noStrike" baseline="0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از</a:t>
          </a:r>
          <a:r>
            <a:rPr lang="fa-IR" sz="14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 ابتدای سال 1401 تا  1401/01/15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7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7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7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7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7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7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7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7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7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7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7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7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7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7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7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7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7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7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7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7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7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7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7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7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7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7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7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7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7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7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7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7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7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7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7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7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7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7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7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7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7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7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7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7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7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7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7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7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7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7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7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7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7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7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7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7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7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7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7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7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7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7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7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7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7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7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7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7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7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7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7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7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7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7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7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7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7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7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7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7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7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7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7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7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7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7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7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7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7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7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7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7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7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7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7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7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7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7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7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7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7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7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7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7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7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7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7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7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7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7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7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7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7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7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7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7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7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7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7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7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7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7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7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7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7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7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7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7C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7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7C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7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7C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7C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7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7C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7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7C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7C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7C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7C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7C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7C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7C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7C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7C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7C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7C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7C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7C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7C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7C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7C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7C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7C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7C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7C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7C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7C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7C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7C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7C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7C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7C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7C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7C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7C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7C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7C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7C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7C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7C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7C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7C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7C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7C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7C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7C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7C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7C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7C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7C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7C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7C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7C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7C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7C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7C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7C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7C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7C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7C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7C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7C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7C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7C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7C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7C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7C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7C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7C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7C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7C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7C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7C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7C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7C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7C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7C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7C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7C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7C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7C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7C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7C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7C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7C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7C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7C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7C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7C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7C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7C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7C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7C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7C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7C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7C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7C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7C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7C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7C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7C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7C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7C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7C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7C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7C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7C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7C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7C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7C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7C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7C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6" name="Picture 145" descr="image00001">
          <a:extLst>
            <a:ext uri="{FF2B5EF4-FFF2-40B4-BE49-F238E27FC236}">
              <a16:creationId xmlns:a16="http://schemas.microsoft.com/office/drawing/2014/main" id="{00000000-0008-0000-7C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8" name="Picture 147" descr="image00001">
          <a:extLst>
            <a:ext uri="{FF2B5EF4-FFF2-40B4-BE49-F238E27FC236}">
              <a16:creationId xmlns:a16="http://schemas.microsoft.com/office/drawing/2014/main" id="{00000000-0008-0000-7C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7E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7E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7E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7E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7E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7E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7E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7E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142875</xdr:colOff>
      <xdr:row>29</xdr:row>
      <xdr:rowOff>185737</xdr:rowOff>
    </xdr:from>
    <xdr:to>
      <xdr:col>7</xdr:col>
      <xdr:colOff>133452</xdr:colOff>
      <xdr:row>32</xdr:row>
      <xdr:rowOff>204788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7E00-00000B000000}"/>
            </a:ext>
          </a:extLst>
        </xdr:cNvPr>
        <xdr:cNvSpPr>
          <a:spLocks noChangeArrowheads="1"/>
        </xdr:cNvSpPr>
      </xdr:nvSpPr>
      <xdr:spPr bwMode="auto">
        <a:xfrm>
          <a:off x="11538737298" y="8496300"/>
          <a:ext cx="8944077" cy="804863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ذرت </a:t>
          </a:r>
          <a:r>
            <a:rPr lang="fa-IR" sz="1400" b="1" i="0" strike="noStrike" baseline="0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از</a:t>
          </a:r>
          <a:r>
            <a:rPr lang="fa-IR" sz="14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 ابتدای سال 1401 تا  1401/02/03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7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7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7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7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7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7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7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7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7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7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7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7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7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7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7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7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7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7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7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7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7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7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7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7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7F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7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7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7F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7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7F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7F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7F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7F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7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7F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7F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7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7F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7F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7F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7F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7F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7F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7F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7F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7F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7F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7F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7F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7F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7F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7F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7F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7F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7F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7F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7F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7F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7F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7F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7F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7F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7F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7F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7F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7F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7F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7F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7F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7F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7F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7F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7F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7F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7F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7F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7F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7F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7F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7F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7F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7F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7F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7F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7F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7F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7F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7F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7F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7F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7F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7F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7F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7F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7F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7F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7F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7F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7F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7F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8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8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8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8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8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8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8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8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8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8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8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8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8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8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8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8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8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8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8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8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8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8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8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8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8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8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8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8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8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8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8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8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8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8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8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8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8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8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8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8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8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8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8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8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8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8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8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8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8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8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8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8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8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8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8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8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8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8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8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8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8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8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8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8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8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8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8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8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8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8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8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8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8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8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8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8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8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8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8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8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8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8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8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8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81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81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81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81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81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81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81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81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81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81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81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81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81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81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81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81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81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81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81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81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81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81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81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81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81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81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81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81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81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81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81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81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81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81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81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81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81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81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81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81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81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81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81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81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81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81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81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81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81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81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81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81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81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81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81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81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81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81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81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6" name="Picture 145" descr="image00001">
          <a:extLst>
            <a:ext uri="{FF2B5EF4-FFF2-40B4-BE49-F238E27FC236}">
              <a16:creationId xmlns:a16="http://schemas.microsoft.com/office/drawing/2014/main" id="{00000000-0008-0000-81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7" name="Picture 146" descr="image00001">
          <a:extLst>
            <a:ext uri="{FF2B5EF4-FFF2-40B4-BE49-F238E27FC236}">
              <a16:creationId xmlns:a16="http://schemas.microsoft.com/office/drawing/2014/main" id="{00000000-0008-0000-81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83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83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83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83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83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83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83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83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83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ذرت </a:t>
          </a:r>
          <a:r>
            <a:rPr lang="fa-IR" sz="1400" b="1" i="0" strike="noStrike" baseline="0">
              <a:solidFill>
                <a:sysClr val="windowText" lastClr="000000"/>
              </a:solidFill>
              <a:latin typeface="Arial"/>
              <a:cs typeface="B Homa" pitchFamily="2" charset="-78"/>
            </a:rPr>
            <a:t>در سال 1400 </a:t>
          </a:r>
          <a:r>
            <a:rPr lang="fa-IR" sz="14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با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8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8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8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8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8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8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8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8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8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8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8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8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8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8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8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8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8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8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8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8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8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8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8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8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8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8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8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8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8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8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8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8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8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8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8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8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8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8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8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8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8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84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8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84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84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84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84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84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84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8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8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8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8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8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84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8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84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84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84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8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84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84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84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84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84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84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84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8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8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8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8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84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84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8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84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84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8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84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84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84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84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84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84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84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8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8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8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8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84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84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84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84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84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8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84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84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84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84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84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8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8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8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8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8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8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8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8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8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86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8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86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8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8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8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8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86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86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8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86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8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86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86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86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8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8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86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86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8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8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8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86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8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8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86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86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86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8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8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86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86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8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8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8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86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86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86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8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8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86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86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8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86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8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86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86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8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86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86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8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86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86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86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86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86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86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86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8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86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86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86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86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86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86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86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86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86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86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8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86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86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86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8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86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86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8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8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8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86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86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8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8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8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86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86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8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8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8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86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86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86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8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8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8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8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8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86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86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86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8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8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8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8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8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86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86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86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8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8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8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8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8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86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86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86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8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8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8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8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8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86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86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86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8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8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8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8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8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86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86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86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8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8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8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8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6" name="Picture 145" descr="image00001">
          <a:extLst>
            <a:ext uri="{FF2B5EF4-FFF2-40B4-BE49-F238E27FC236}">
              <a16:creationId xmlns:a16="http://schemas.microsoft.com/office/drawing/2014/main" id="{00000000-0008-0000-8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7" name="Picture 146" descr="image00001">
          <a:extLst>
            <a:ext uri="{FF2B5EF4-FFF2-40B4-BE49-F238E27FC236}">
              <a16:creationId xmlns:a16="http://schemas.microsoft.com/office/drawing/2014/main" id="{00000000-0008-0000-86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9" name="Picture 148" descr="image00001">
          <a:extLst>
            <a:ext uri="{FF2B5EF4-FFF2-40B4-BE49-F238E27FC236}">
              <a16:creationId xmlns:a16="http://schemas.microsoft.com/office/drawing/2014/main" id="{00000000-0008-0000-86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88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88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88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88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88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88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88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88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88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حمل و نقل کالا و پست </a:t>
          </a:r>
          <a:r>
            <a:rPr lang="fa-IR" sz="1400" b="1" i="0" strike="noStrike" baseline="0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از</a:t>
          </a:r>
          <a:r>
            <a:rPr lang="fa-IR" sz="14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 ابتدای سال 1401 تا  1401/01/22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8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8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8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8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8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8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8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8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8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8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8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8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8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8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8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8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8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8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8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8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8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8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8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8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8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8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8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8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8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8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8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8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8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8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8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8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8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8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8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8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8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8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8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89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89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89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89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89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89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89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89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89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89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89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89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89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89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89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89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89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89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89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89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89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89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89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89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89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89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89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89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89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89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89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89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89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89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89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89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89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89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89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89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89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89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89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89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89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89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89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89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89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89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89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89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89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89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89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89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89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89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8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8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8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8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8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8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8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8B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8B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8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8B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8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8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8B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8B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8B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8B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8B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8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8B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8B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8B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8B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8B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8B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8B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8B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8B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8B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8B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8B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8B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8B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8B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8B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8B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8B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8B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8B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8B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8B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8B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8B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8B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8B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8B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8B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8B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8B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8B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8B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8B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8B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8B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8B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8B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8B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8B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8B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8B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8B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8B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8B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8B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8B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8B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8B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8B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8B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8B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8B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8B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8B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8B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8B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8B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8B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8B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8B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8B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8B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8B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8B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8B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8B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8B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8B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8B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8B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8B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8B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8B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8B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8B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8B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8B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8B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8B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8B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8B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8B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8B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8B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8B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8B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8B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8B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8B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8B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8B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8B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8B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8B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8B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8B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8B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8B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8B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8B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8B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8B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8B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8B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8B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8B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8B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8B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8B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8B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8B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8B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8B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8B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8B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8B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8B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8B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8B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8B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8B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8B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8B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8B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6" name="Picture 145" descr="image00001">
          <a:extLst>
            <a:ext uri="{FF2B5EF4-FFF2-40B4-BE49-F238E27FC236}">
              <a16:creationId xmlns:a16="http://schemas.microsoft.com/office/drawing/2014/main" id="{00000000-0008-0000-8B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7" name="Picture 146" descr="image00001">
          <a:extLst>
            <a:ext uri="{FF2B5EF4-FFF2-40B4-BE49-F238E27FC236}">
              <a16:creationId xmlns:a16="http://schemas.microsoft.com/office/drawing/2014/main" id="{00000000-0008-0000-8B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8" name="Picture 147" descr="image00001">
          <a:extLst>
            <a:ext uri="{FF2B5EF4-FFF2-40B4-BE49-F238E27FC236}">
              <a16:creationId xmlns:a16="http://schemas.microsoft.com/office/drawing/2014/main" id="{00000000-0008-0000-8B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8D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8D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8D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8D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8D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8D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8D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8D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8D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حمل و نقل کالا و پست </a:t>
          </a:r>
          <a:r>
            <a:rPr lang="fa-IR" sz="1400" b="1" i="0" strike="noStrike" baseline="0">
              <a:solidFill>
                <a:sysClr val="windowText" lastClr="000000"/>
              </a:solidFill>
              <a:latin typeface="Arial"/>
              <a:cs typeface="B Homa" pitchFamily="2" charset="-78"/>
            </a:rPr>
            <a:t>در سال 1400 </a:t>
          </a:r>
          <a:r>
            <a:rPr lang="fa-IR" sz="14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با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8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8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8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8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8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8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8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8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8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8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8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8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8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8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8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8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8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8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8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8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8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8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8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8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8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8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8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8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8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8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8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8E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8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8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8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8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8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8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8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8E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8E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8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8E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8E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8E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8E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8E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8E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8E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8E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8E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8E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8E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8E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8E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8E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8E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8E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8E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8E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8E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8E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8E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8E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8E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8E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8E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8E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8E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8E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8E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8E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8E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8E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8E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8E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8E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8E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8E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8E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8E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8E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8E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8E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8E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8E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8E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8E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8E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8E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8E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8E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8E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8E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8E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8E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8E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9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9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9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9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9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9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9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9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9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9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9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9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9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9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9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9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9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9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9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9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9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9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9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9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9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9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9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9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9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9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9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9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9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9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9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9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9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9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9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9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9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9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9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9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9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9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9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9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9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9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9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9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9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9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9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9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9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9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9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9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9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9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9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9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9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9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9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9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9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9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9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9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9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9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9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9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9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9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9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9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9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9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9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9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9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9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9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9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9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9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9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9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9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9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9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9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9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9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9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9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9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9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9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9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9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9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9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9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9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9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9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9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9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9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9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9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9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9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9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9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9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9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9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9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9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9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9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9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9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9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9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9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9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9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9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9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9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9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9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9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9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9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5" name="Picture 144" descr="image00001">
          <a:extLst>
            <a:ext uri="{FF2B5EF4-FFF2-40B4-BE49-F238E27FC236}">
              <a16:creationId xmlns:a16="http://schemas.microsoft.com/office/drawing/2014/main" id="{00000000-0008-0000-9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92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92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92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92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92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92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92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92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92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نهاده های دامی </a:t>
          </a:r>
          <a:r>
            <a:rPr lang="fa-IR" sz="1400" b="1" i="0" strike="noStrike" baseline="0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از</a:t>
          </a:r>
          <a:r>
            <a:rPr lang="fa-IR" sz="14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 ابتدای سال 1400 تا  14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00/12/23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9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9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9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9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9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9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9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9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9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9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9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9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9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9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9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9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9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9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9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9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9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9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9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9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9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9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9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9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9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9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9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9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9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9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9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9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9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9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9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9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9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9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9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9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93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93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93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93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93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93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93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93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93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93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93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93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93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93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93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93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93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93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93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93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93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93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93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93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93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93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93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93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93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93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93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93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93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93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93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93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93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93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93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93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93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93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93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93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93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93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93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93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93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93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93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93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93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9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9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9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9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9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9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9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9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9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9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9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9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9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9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9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9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9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9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9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9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9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9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9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9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9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9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9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9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9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9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9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9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9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9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9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9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9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9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9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9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9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9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9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9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9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9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9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9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9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9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9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9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9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9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9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9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9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9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9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9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9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9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9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9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9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9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9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9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9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9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9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9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9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9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9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9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9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9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9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9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9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9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9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9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9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9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9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9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9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9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9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9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9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9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9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9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9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9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9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9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9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9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95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9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9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9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9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9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9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9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9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9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9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9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95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9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9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95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95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95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9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9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95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95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95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95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95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95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95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95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95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95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95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9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95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9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95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95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95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95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95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9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9525</xdr:rowOff>
    </xdr:to>
    <xdr:pic>
      <xdr:nvPicPr>
        <xdr:cNvPr id="146" name="Picture 145" descr="image00001">
          <a:extLst>
            <a:ext uri="{FF2B5EF4-FFF2-40B4-BE49-F238E27FC236}">
              <a16:creationId xmlns:a16="http://schemas.microsoft.com/office/drawing/2014/main" id="{00000000-0008-0000-95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97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97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97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97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97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97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97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97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97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محصولات لبنی </a:t>
          </a:r>
          <a:r>
            <a:rPr lang="fa-IR" sz="1400" b="1" i="0" strike="noStrike" baseline="0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از</a:t>
          </a:r>
          <a:r>
            <a:rPr lang="fa-IR" sz="14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 ابتدای سال 1400 تا  14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00/12/23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9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9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9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9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9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9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9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9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9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9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9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9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9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9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9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9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9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9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9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9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9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9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9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9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9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9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9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9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98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98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98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98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9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9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9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98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98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98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98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98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98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98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98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98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98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98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98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98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98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98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98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98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98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98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98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98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98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98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98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98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98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98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98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98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98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98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98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98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98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98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98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98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98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98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98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98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98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98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98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98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98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98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98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98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98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98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98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98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98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98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98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98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98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98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98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41" name="Picture 240" descr="image00001">
          <a:extLst>
            <a:ext uri="{FF2B5EF4-FFF2-40B4-BE49-F238E27FC236}">
              <a16:creationId xmlns:a16="http://schemas.microsoft.com/office/drawing/2014/main" id="{00000000-0008-0000-98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2" name="Picture 241" descr="image00001">
          <a:extLst>
            <a:ext uri="{FF2B5EF4-FFF2-40B4-BE49-F238E27FC236}">
              <a16:creationId xmlns:a16="http://schemas.microsoft.com/office/drawing/2014/main" id="{00000000-0008-0000-98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3" name="Picture 242" descr="image00001">
          <a:extLst>
            <a:ext uri="{FF2B5EF4-FFF2-40B4-BE49-F238E27FC236}">
              <a16:creationId xmlns:a16="http://schemas.microsoft.com/office/drawing/2014/main" id="{00000000-0008-0000-98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4" name="Picture 243" descr="image00001">
          <a:extLst>
            <a:ext uri="{FF2B5EF4-FFF2-40B4-BE49-F238E27FC236}">
              <a16:creationId xmlns:a16="http://schemas.microsoft.com/office/drawing/2014/main" id="{00000000-0008-0000-98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5" name="Picture 244" descr="image00001">
          <a:extLst>
            <a:ext uri="{FF2B5EF4-FFF2-40B4-BE49-F238E27FC236}">
              <a16:creationId xmlns:a16="http://schemas.microsoft.com/office/drawing/2014/main" id="{00000000-0008-0000-98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6" name="Picture 245" descr="image00001">
          <a:extLst>
            <a:ext uri="{FF2B5EF4-FFF2-40B4-BE49-F238E27FC236}">
              <a16:creationId xmlns:a16="http://schemas.microsoft.com/office/drawing/2014/main" id="{00000000-0008-0000-98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7" name="Picture 246" descr="image00001">
          <a:extLst>
            <a:ext uri="{FF2B5EF4-FFF2-40B4-BE49-F238E27FC236}">
              <a16:creationId xmlns:a16="http://schemas.microsoft.com/office/drawing/2014/main" id="{00000000-0008-0000-98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8" name="Picture 247" descr="image00001">
          <a:extLst>
            <a:ext uri="{FF2B5EF4-FFF2-40B4-BE49-F238E27FC236}">
              <a16:creationId xmlns:a16="http://schemas.microsoft.com/office/drawing/2014/main" id="{00000000-0008-0000-98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9" name="Picture 248" descr="image00001">
          <a:extLst>
            <a:ext uri="{FF2B5EF4-FFF2-40B4-BE49-F238E27FC236}">
              <a16:creationId xmlns:a16="http://schemas.microsoft.com/office/drawing/2014/main" id="{00000000-0008-0000-98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0" name="Picture 249" descr="image00001">
          <a:extLst>
            <a:ext uri="{FF2B5EF4-FFF2-40B4-BE49-F238E27FC236}">
              <a16:creationId xmlns:a16="http://schemas.microsoft.com/office/drawing/2014/main" id="{00000000-0008-0000-98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1" name="Picture 250" descr="image00001">
          <a:extLst>
            <a:ext uri="{FF2B5EF4-FFF2-40B4-BE49-F238E27FC236}">
              <a16:creationId xmlns:a16="http://schemas.microsoft.com/office/drawing/2014/main" id="{00000000-0008-0000-98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2" name="Picture 251" descr="image00001">
          <a:extLst>
            <a:ext uri="{FF2B5EF4-FFF2-40B4-BE49-F238E27FC236}">
              <a16:creationId xmlns:a16="http://schemas.microsoft.com/office/drawing/2014/main" id="{00000000-0008-0000-98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3" name="Picture 252" descr="image00001">
          <a:extLst>
            <a:ext uri="{FF2B5EF4-FFF2-40B4-BE49-F238E27FC236}">
              <a16:creationId xmlns:a16="http://schemas.microsoft.com/office/drawing/2014/main" id="{00000000-0008-0000-98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4" name="Picture 253" descr="image00001">
          <a:extLst>
            <a:ext uri="{FF2B5EF4-FFF2-40B4-BE49-F238E27FC236}">
              <a16:creationId xmlns:a16="http://schemas.microsoft.com/office/drawing/2014/main" id="{00000000-0008-0000-98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5" name="Picture 254" descr="image00001">
          <a:extLst>
            <a:ext uri="{FF2B5EF4-FFF2-40B4-BE49-F238E27FC236}">
              <a16:creationId xmlns:a16="http://schemas.microsoft.com/office/drawing/2014/main" id="{00000000-0008-0000-98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6" name="Picture 255" descr="image00001">
          <a:extLst>
            <a:ext uri="{FF2B5EF4-FFF2-40B4-BE49-F238E27FC236}">
              <a16:creationId xmlns:a16="http://schemas.microsoft.com/office/drawing/2014/main" id="{00000000-0008-0000-98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7" name="Picture 256" descr="image00001">
          <a:extLst>
            <a:ext uri="{FF2B5EF4-FFF2-40B4-BE49-F238E27FC236}">
              <a16:creationId xmlns:a16="http://schemas.microsoft.com/office/drawing/2014/main" id="{00000000-0008-0000-98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8" name="Picture 257" descr="image00001">
          <a:extLst>
            <a:ext uri="{FF2B5EF4-FFF2-40B4-BE49-F238E27FC236}">
              <a16:creationId xmlns:a16="http://schemas.microsoft.com/office/drawing/2014/main" id="{00000000-0008-0000-98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9" name="Picture 258" descr="image00001">
          <a:extLst>
            <a:ext uri="{FF2B5EF4-FFF2-40B4-BE49-F238E27FC236}">
              <a16:creationId xmlns:a16="http://schemas.microsoft.com/office/drawing/2014/main" id="{00000000-0008-0000-98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0" name="Picture 259" descr="image00001">
          <a:extLst>
            <a:ext uri="{FF2B5EF4-FFF2-40B4-BE49-F238E27FC236}">
              <a16:creationId xmlns:a16="http://schemas.microsoft.com/office/drawing/2014/main" id="{00000000-0008-0000-98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1" name="Picture 260" descr="image00001">
          <a:extLst>
            <a:ext uri="{FF2B5EF4-FFF2-40B4-BE49-F238E27FC236}">
              <a16:creationId xmlns:a16="http://schemas.microsoft.com/office/drawing/2014/main" id="{00000000-0008-0000-98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2" name="Picture 261" descr="image00001">
          <a:extLst>
            <a:ext uri="{FF2B5EF4-FFF2-40B4-BE49-F238E27FC236}">
              <a16:creationId xmlns:a16="http://schemas.microsoft.com/office/drawing/2014/main" id="{00000000-0008-0000-98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3" name="Picture 262" descr="image00001">
          <a:extLst>
            <a:ext uri="{FF2B5EF4-FFF2-40B4-BE49-F238E27FC236}">
              <a16:creationId xmlns:a16="http://schemas.microsoft.com/office/drawing/2014/main" id="{00000000-0008-0000-98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4" name="Picture 263" descr="image00001">
          <a:extLst>
            <a:ext uri="{FF2B5EF4-FFF2-40B4-BE49-F238E27FC236}">
              <a16:creationId xmlns:a16="http://schemas.microsoft.com/office/drawing/2014/main" id="{00000000-0008-0000-98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5" name="Picture 264" descr="image00001">
          <a:extLst>
            <a:ext uri="{FF2B5EF4-FFF2-40B4-BE49-F238E27FC236}">
              <a16:creationId xmlns:a16="http://schemas.microsoft.com/office/drawing/2014/main" id="{00000000-0008-0000-98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6" name="Picture 265" descr="image00001">
          <a:extLst>
            <a:ext uri="{FF2B5EF4-FFF2-40B4-BE49-F238E27FC236}">
              <a16:creationId xmlns:a16="http://schemas.microsoft.com/office/drawing/2014/main" id="{00000000-0008-0000-98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7" name="Picture 266" descr="image00001">
          <a:extLst>
            <a:ext uri="{FF2B5EF4-FFF2-40B4-BE49-F238E27FC236}">
              <a16:creationId xmlns:a16="http://schemas.microsoft.com/office/drawing/2014/main" id="{00000000-0008-0000-98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8" name="Picture 267" descr="image00001">
          <a:extLst>
            <a:ext uri="{FF2B5EF4-FFF2-40B4-BE49-F238E27FC236}">
              <a16:creationId xmlns:a16="http://schemas.microsoft.com/office/drawing/2014/main" id="{00000000-0008-0000-98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9" name="Picture 268" descr="image00001">
          <a:extLst>
            <a:ext uri="{FF2B5EF4-FFF2-40B4-BE49-F238E27FC236}">
              <a16:creationId xmlns:a16="http://schemas.microsoft.com/office/drawing/2014/main" id="{00000000-0008-0000-98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0" name="Picture 269" descr="image00001">
          <a:extLst>
            <a:ext uri="{FF2B5EF4-FFF2-40B4-BE49-F238E27FC236}">
              <a16:creationId xmlns:a16="http://schemas.microsoft.com/office/drawing/2014/main" id="{00000000-0008-0000-98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1" name="Picture 270" descr="image00001">
          <a:extLst>
            <a:ext uri="{FF2B5EF4-FFF2-40B4-BE49-F238E27FC236}">
              <a16:creationId xmlns:a16="http://schemas.microsoft.com/office/drawing/2014/main" id="{00000000-0008-0000-98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2" name="Picture 271" descr="image00001">
          <a:extLst>
            <a:ext uri="{FF2B5EF4-FFF2-40B4-BE49-F238E27FC236}">
              <a16:creationId xmlns:a16="http://schemas.microsoft.com/office/drawing/2014/main" id="{00000000-0008-0000-98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3" name="Picture 272" descr="image00001">
          <a:extLst>
            <a:ext uri="{FF2B5EF4-FFF2-40B4-BE49-F238E27FC236}">
              <a16:creationId xmlns:a16="http://schemas.microsoft.com/office/drawing/2014/main" id="{00000000-0008-0000-98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4" name="Picture 273" descr="image00001">
          <a:extLst>
            <a:ext uri="{FF2B5EF4-FFF2-40B4-BE49-F238E27FC236}">
              <a16:creationId xmlns:a16="http://schemas.microsoft.com/office/drawing/2014/main" id="{00000000-0008-0000-98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5" name="Picture 274" descr="image00001">
          <a:extLst>
            <a:ext uri="{FF2B5EF4-FFF2-40B4-BE49-F238E27FC236}">
              <a16:creationId xmlns:a16="http://schemas.microsoft.com/office/drawing/2014/main" id="{00000000-0008-0000-98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6" name="Picture 275" descr="image00001">
          <a:extLst>
            <a:ext uri="{FF2B5EF4-FFF2-40B4-BE49-F238E27FC236}">
              <a16:creationId xmlns:a16="http://schemas.microsoft.com/office/drawing/2014/main" id="{00000000-0008-0000-98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7" name="Picture 276" descr="image00001">
          <a:extLst>
            <a:ext uri="{FF2B5EF4-FFF2-40B4-BE49-F238E27FC236}">
              <a16:creationId xmlns:a16="http://schemas.microsoft.com/office/drawing/2014/main" id="{00000000-0008-0000-98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8" name="Picture 277" descr="image00001">
          <a:extLst>
            <a:ext uri="{FF2B5EF4-FFF2-40B4-BE49-F238E27FC236}">
              <a16:creationId xmlns:a16="http://schemas.microsoft.com/office/drawing/2014/main" id="{00000000-0008-0000-98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9" name="Picture 278" descr="image00001">
          <a:extLst>
            <a:ext uri="{FF2B5EF4-FFF2-40B4-BE49-F238E27FC236}">
              <a16:creationId xmlns:a16="http://schemas.microsoft.com/office/drawing/2014/main" id="{00000000-0008-0000-98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0" name="Picture 279" descr="image00001">
          <a:extLst>
            <a:ext uri="{FF2B5EF4-FFF2-40B4-BE49-F238E27FC236}">
              <a16:creationId xmlns:a16="http://schemas.microsoft.com/office/drawing/2014/main" id="{00000000-0008-0000-98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1" name="Picture 280" descr="image00001">
          <a:extLst>
            <a:ext uri="{FF2B5EF4-FFF2-40B4-BE49-F238E27FC236}">
              <a16:creationId xmlns:a16="http://schemas.microsoft.com/office/drawing/2014/main" id="{00000000-0008-0000-98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2" name="Picture 281" descr="image00001">
          <a:extLst>
            <a:ext uri="{FF2B5EF4-FFF2-40B4-BE49-F238E27FC236}">
              <a16:creationId xmlns:a16="http://schemas.microsoft.com/office/drawing/2014/main" id="{00000000-0008-0000-98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3" name="Picture 282" descr="image00001">
          <a:extLst>
            <a:ext uri="{FF2B5EF4-FFF2-40B4-BE49-F238E27FC236}">
              <a16:creationId xmlns:a16="http://schemas.microsoft.com/office/drawing/2014/main" id="{00000000-0008-0000-98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4" name="Picture 283" descr="image00001">
          <a:extLst>
            <a:ext uri="{FF2B5EF4-FFF2-40B4-BE49-F238E27FC236}">
              <a16:creationId xmlns:a16="http://schemas.microsoft.com/office/drawing/2014/main" id="{00000000-0008-0000-98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5" name="Picture 284" descr="image00001">
          <a:extLst>
            <a:ext uri="{FF2B5EF4-FFF2-40B4-BE49-F238E27FC236}">
              <a16:creationId xmlns:a16="http://schemas.microsoft.com/office/drawing/2014/main" id="{00000000-0008-0000-98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6" name="Picture 285" descr="image00001">
          <a:extLst>
            <a:ext uri="{FF2B5EF4-FFF2-40B4-BE49-F238E27FC236}">
              <a16:creationId xmlns:a16="http://schemas.microsoft.com/office/drawing/2014/main" id="{00000000-0008-0000-98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87" name="Picture 286" descr="image00001">
          <a:extLst>
            <a:ext uri="{FF2B5EF4-FFF2-40B4-BE49-F238E27FC236}">
              <a16:creationId xmlns:a16="http://schemas.microsoft.com/office/drawing/2014/main" id="{00000000-0008-0000-98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8" name="Picture 287" descr="image00001">
          <a:extLst>
            <a:ext uri="{FF2B5EF4-FFF2-40B4-BE49-F238E27FC236}">
              <a16:creationId xmlns:a16="http://schemas.microsoft.com/office/drawing/2014/main" id="{00000000-0008-0000-98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9" name="Picture 288" descr="image00001">
          <a:extLst>
            <a:ext uri="{FF2B5EF4-FFF2-40B4-BE49-F238E27FC236}">
              <a16:creationId xmlns:a16="http://schemas.microsoft.com/office/drawing/2014/main" id="{00000000-0008-0000-98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0" name="Picture 289" descr="image00001">
          <a:extLst>
            <a:ext uri="{FF2B5EF4-FFF2-40B4-BE49-F238E27FC236}">
              <a16:creationId xmlns:a16="http://schemas.microsoft.com/office/drawing/2014/main" id="{00000000-0008-0000-98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1" name="Picture 290" descr="image00001">
          <a:extLst>
            <a:ext uri="{FF2B5EF4-FFF2-40B4-BE49-F238E27FC236}">
              <a16:creationId xmlns:a16="http://schemas.microsoft.com/office/drawing/2014/main" id="{00000000-0008-0000-98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2" name="Picture 291" descr="image00001">
          <a:extLst>
            <a:ext uri="{FF2B5EF4-FFF2-40B4-BE49-F238E27FC236}">
              <a16:creationId xmlns:a16="http://schemas.microsoft.com/office/drawing/2014/main" id="{00000000-0008-0000-98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3" name="Picture 292" descr="image00001">
          <a:extLst>
            <a:ext uri="{FF2B5EF4-FFF2-40B4-BE49-F238E27FC236}">
              <a16:creationId xmlns:a16="http://schemas.microsoft.com/office/drawing/2014/main" id="{00000000-0008-0000-98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4" name="Picture 293" descr="image00001">
          <a:extLst>
            <a:ext uri="{FF2B5EF4-FFF2-40B4-BE49-F238E27FC236}">
              <a16:creationId xmlns:a16="http://schemas.microsoft.com/office/drawing/2014/main" id="{00000000-0008-0000-98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5" name="Picture 294" descr="image00001">
          <a:extLst>
            <a:ext uri="{FF2B5EF4-FFF2-40B4-BE49-F238E27FC236}">
              <a16:creationId xmlns:a16="http://schemas.microsoft.com/office/drawing/2014/main" id="{00000000-0008-0000-98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6" name="Picture 295" descr="image00001">
          <a:extLst>
            <a:ext uri="{FF2B5EF4-FFF2-40B4-BE49-F238E27FC236}">
              <a16:creationId xmlns:a16="http://schemas.microsoft.com/office/drawing/2014/main" id="{00000000-0008-0000-98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7" name="Picture 296" descr="image00001">
          <a:extLst>
            <a:ext uri="{FF2B5EF4-FFF2-40B4-BE49-F238E27FC236}">
              <a16:creationId xmlns:a16="http://schemas.microsoft.com/office/drawing/2014/main" id="{00000000-0008-0000-98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8" name="Picture 297" descr="image00001">
          <a:extLst>
            <a:ext uri="{FF2B5EF4-FFF2-40B4-BE49-F238E27FC236}">
              <a16:creationId xmlns:a16="http://schemas.microsoft.com/office/drawing/2014/main" id="{00000000-0008-0000-98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9" name="Picture 298" descr="image00001">
          <a:extLst>
            <a:ext uri="{FF2B5EF4-FFF2-40B4-BE49-F238E27FC236}">
              <a16:creationId xmlns:a16="http://schemas.microsoft.com/office/drawing/2014/main" id="{00000000-0008-0000-98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0" name="Picture 299" descr="image00001">
          <a:extLst>
            <a:ext uri="{FF2B5EF4-FFF2-40B4-BE49-F238E27FC236}">
              <a16:creationId xmlns:a16="http://schemas.microsoft.com/office/drawing/2014/main" id="{00000000-0008-0000-98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1" name="Picture 300" descr="image00001">
          <a:extLst>
            <a:ext uri="{FF2B5EF4-FFF2-40B4-BE49-F238E27FC236}">
              <a16:creationId xmlns:a16="http://schemas.microsoft.com/office/drawing/2014/main" id="{00000000-0008-0000-98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2" name="Picture 301" descr="image00001">
          <a:extLst>
            <a:ext uri="{FF2B5EF4-FFF2-40B4-BE49-F238E27FC236}">
              <a16:creationId xmlns:a16="http://schemas.microsoft.com/office/drawing/2014/main" id="{00000000-0008-0000-98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3" name="Picture 302" descr="image00001">
          <a:extLst>
            <a:ext uri="{FF2B5EF4-FFF2-40B4-BE49-F238E27FC236}">
              <a16:creationId xmlns:a16="http://schemas.microsoft.com/office/drawing/2014/main" id="{00000000-0008-0000-98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4" name="Picture 303" descr="image00001">
          <a:extLst>
            <a:ext uri="{FF2B5EF4-FFF2-40B4-BE49-F238E27FC236}">
              <a16:creationId xmlns:a16="http://schemas.microsoft.com/office/drawing/2014/main" id="{00000000-0008-0000-98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5" name="Picture 304" descr="image00001">
          <a:extLst>
            <a:ext uri="{FF2B5EF4-FFF2-40B4-BE49-F238E27FC236}">
              <a16:creationId xmlns:a16="http://schemas.microsoft.com/office/drawing/2014/main" id="{00000000-0008-0000-98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6" name="Picture 305" descr="image00001">
          <a:extLst>
            <a:ext uri="{FF2B5EF4-FFF2-40B4-BE49-F238E27FC236}">
              <a16:creationId xmlns:a16="http://schemas.microsoft.com/office/drawing/2014/main" id="{00000000-0008-0000-98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7" name="Picture 306" descr="image00001">
          <a:extLst>
            <a:ext uri="{FF2B5EF4-FFF2-40B4-BE49-F238E27FC236}">
              <a16:creationId xmlns:a16="http://schemas.microsoft.com/office/drawing/2014/main" id="{00000000-0008-0000-98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8" name="Picture 307" descr="image00001">
          <a:extLst>
            <a:ext uri="{FF2B5EF4-FFF2-40B4-BE49-F238E27FC236}">
              <a16:creationId xmlns:a16="http://schemas.microsoft.com/office/drawing/2014/main" id="{00000000-0008-0000-98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9" name="Picture 308" descr="image00001">
          <a:extLst>
            <a:ext uri="{FF2B5EF4-FFF2-40B4-BE49-F238E27FC236}">
              <a16:creationId xmlns:a16="http://schemas.microsoft.com/office/drawing/2014/main" id="{00000000-0008-0000-98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0" name="Picture 309" descr="image00001">
          <a:extLst>
            <a:ext uri="{FF2B5EF4-FFF2-40B4-BE49-F238E27FC236}">
              <a16:creationId xmlns:a16="http://schemas.microsoft.com/office/drawing/2014/main" id="{00000000-0008-0000-98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1" name="Picture 310" descr="image00001">
          <a:extLst>
            <a:ext uri="{FF2B5EF4-FFF2-40B4-BE49-F238E27FC236}">
              <a16:creationId xmlns:a16="http://schemas.microsoft.com/office/drawing/2014/main" id="{00000000-0008-0000-98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2" name="Picture 311" descr="image00001">
          <a:extLst>
            <a:ext uri="{FF2B5EF4-FFF2-40B4-BE49-F238E27FC236}">
              <a16:creationId xmlns:a16="http://schemas.microsoft.com/office/drawing/2014/main" id="{00000000-0008-0000-98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3" name="Picture 312" descr="image00001">
          <a:extLst>
            <a:ext uri="{FF2B5EF4-FFF2-40B4-BE49-F238E27FC236}">
              <a16:creationId xmlns:a16="http://schemas.microsoft.com/office/drawing/2014/main" id="{00000000-0008-0000-98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4" name="Picture 313" descr="image00001">
          <a:extLst>
            <a:ext uri="{FF2B5EF4-FFF2-40B4-BE49-F238E27FC236}">
              <a16:creationId xmlns:a16="http://schemas.microsoft.com/office/drawing/2014/main" id="{00000000-0008-0000-98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5" name="Picture 314" descr="image00001">
          <a:extLst>
            <a:ext uri="{FF2B5EF4-FFF2-40B4-BE49-F238E27FC236}">
              <a16:creationId xmlns:a16="http://schemas.microsoft.com/office/drawing/2014/main" id="{00000000-0008-0000-98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6" name="Picture 315" descr="image00001">
          <a:extLst>
            <a:ext uri="{FF2B5EF4-FFF2-40B4-BE49-F238E27FC236}">
              <a16:creationId xmlns:a16="http://schemas.microsoft.com/office/drawing/2014/main" id="{00000000-0008-0000-98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7" name="Picture 316" descr="image00001">
          <a:extLst>
            <a:ext uri="{FF2B5EF4-FFF2-40B4-BE49-F238E27FC236}">
              <a16:creationId xmlns:a16="http://schemas.microsoft.com/office/drawing/2014/main" id="{00000000-0008-0000-98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8" name="Picture 317" descr="image00001">
          <a:extLst>
            <a:ext uri="{FF2B5EF4-FFF2-40B4-BE49-F238E27FC236}">
              <a16:creationId xmlns:a16="http://schemas.microsoft.com/office/drawing/2014/main" id="{00000000-0008-0000-98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9" name="Picture 318" descr="image00001">
          <a:extLst>
            <a:ext uri="{FF2B5EF4-FFF2-40B4-BE49-F238E27FC236}">
              <a16:creationId xmlns:a16="http://schemas.microsoft.com/office/drawing/2014/main" id="{00000000-0008-0000-98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0" name="Picture 319" descr="image00001">
          <a:extLst>
            <a:ext uri="{FF2B5EF4-FFF2-40B4-BE49-F238E27FC236}">
              <a16:creationId xmlns:a16="http://schemas.microsoft.com/office/drawing/2014/main" id="{00000000-0008-0000-98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1" name="Picture 320" descr="image00001">
          <a:extLst>
            <a:ext uri="{FF2B5EF4-FFF2-40B4-BE49-F238E27FC236}">
              <a16:creationId xmlns:a16="http://schemas.microsoft.com/office/drawing/2014/main" id="{00000000-0008-0000-98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2" name="Picture 321" descr="image00001">
          <a:extLst>
            <a:ext uri="{FF2B5EF4-FFF2-40B4-BE49-F238E27FC236}">
              <a16:creationId xmlns:a16="http://schemas.microsoft.com/office/drawing/2014/main" id="{00000000-0008-0000-98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3" name="Picture 322" descr="image00001">
          <a:extLst>
            <a:ext uri="{FF2B5EF4-FFF2-40B4-BE49-F238E27FC236}">
              <a16:creationId xmlns:a16="http://schemas.microsoft.com/office/drawing/2014/main" id="{00000000-0008-0000-98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4" name="Picture 323" descr="image00001">
          <a:extLst>
            <a:ext uri="{FF2B5EF4-FFF2-40B4-BE49-F238E27FC236}">
              <a16:creationId xmlns:a16="http://schemas.microsoft.com/office/drawing/2014/main" id="{00000000-0008-0000-98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5" name="Picture 324" descr="image00001">
          <a:extLst>
            <a:ext uri="{FF2B5EF4-FFF2-40B4-BE49-F238E27FC236}">
              <a16:creationId xmlns:a16="http://schemas.microsoft.com/office/drawing/2014/main" id="{00000000-0008-0000-98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6" name="Picture 325" descr="image00001">
          <a:extLst>
            <a:ext uri="{FF2B5EF4-FFF2-40B4-BE49-F238E27FC236}">
              <a16:creationId xmlns:a16="http://schemas.microsoft.com/office/drawing/2014/main" id="{00000000-0008-0000-98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7" name="Picture 326" descr="image00001">
          <a:extLst>
            <a:ext uri="{FF2B5EF4-FFF2-40B4-BE49-F238E27FC236}">
              <a16:creationId xmlns:a16="http://schemas.microsoft.com/office/drawing/2014/main" id="{00000000-0008-0000-98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328" name="Picture 327" descr="image00001">
          <a:extLst>
            <a:ext uri="{FF2B5EF4-FFF2-40B4-BE49-F238E27FC236}">
              <a16:creationId xmlns:a16="http://schemas.microsoft.com/office/drawing/2014/main" id="{00000000-0008-0000-98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9" name="Picture 328" descr="image00001">
          <a:extLst>
            <a:ext uri="{FF2B5EF4-FFF2-40B4-BE49-F238E27FC236}">
              <a16:creationId xmlns:a16="http://schemas.microsoft.com/office/drawing/2014/main" id="{00000000-0008-0000-98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0" name="Picture 329" descr="image00001">
          <a:extLst>
            <a:ext uri="{FF2B5EF4-FFF2-40B4-BE49-F238E27FC236}">
              <a16:creationId xmlns:a16="http://schemas.microsoft.com/office/drawing/2014/main" id="{00000000-0008-0000-98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1" name="Picture 330" descr="image00001">
          <a:extLst>
            <a:ext uri="{FF2B5EF4-FFF2-40B4-BE49-F238E27FC236}">
              <a16:creationId xmlns:a16="http://schemas.microsoft.com/office/drawing/2014/main" id="{00000000-0008-0000-98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2" name="Picture 331" descr="image00001">
          <a:extLst>
            <a:ext uri="{FF2B5EF4-FFF2-40B4-BE49-F238E27FC236}">
              <a16:creationId xmlns:a16="http://schemas.microsoft.com/office/drawing/2014/main" id="{00000000-0008-0000-98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3" name="Picture 332" descr="image00001">
          <a:extLst>
            <a:ext uri="{FF2B5EF4-FFF2-40B4-BE49-F238E27FC236}">
              <a16:creationId xmlns:a16="http://schemas.microsoft.com/office/drawing/2014/main" id="{00000000-0008-0000-98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4" name="Picture 333" descr="image00001">
          <a:extLst>
            <a:ext uri="{FF2B5EF4-FFF2-40B4-BE49-F238E27FC236}">
              <a16:creationId xmlns:a16="http://schemas.microsoft.com/office/drawing/2014/main" id="{00000000-0008-0000-98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5" name="Picture 334" descr="image00001">
          <a:extLst>
            <a:ext uri="{FF2B5EF4-FFF2-40B4-BE49-F238E27FC236}">
              <a16:creationId xmlns:a16="http://schemas.microsoft.com/office/drawing/2014/main" id="{00000000-0008-0000-98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6" name="Picture 335" descr="image00001">
          <a:extLst>
            <a:ext uri="{FF2B5EF4-FFF2-40B4-BE49-F238E27FC236}">
              <a16:creationId xmlns:a16="http://schemas.microsoft.com/office/drawing/2014/main" id="{00000000-0008-0000-98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7" name="Picture 336" descr="image00001">
          <a:extLst>
            <a:ext uri="{FF2B5EF4-FFF2-40B4-BE49-F238E27FC236}">
              <a16:creationId xmlns:a16="http://schemas.microsoft.com/office/drawing/2014/main" id="{00000000-0008-0000-98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8" name="Picture 337" descr="image00001">
          <a:extLst>
            <a:ext uri="{FF2B5EF4-FFF2-40B4-BE49-F238E27FC236}">
              <a16:creationId xmlns:a16="http://schemas.microsoft.com/office/drawing/2014/main" id="{00000000-0008-0000-98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9" name="Picture 338" descr="image00001">
          <a:extLst>
            <a:ext uri="{FF2B5EF4-FFF2-40B4-BE49-F238E27FC236}">
              <a16:creationId xmlns:a16="http://schemas.microsoft.com/office/drawing/2014/main" id="{00000000-0008-0000-98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0" name="Picture 339" descr="image00001">
          <a:extLst>
            <a:ext uri="{FF2B5EF4-FFF2-40B4-BE49-F238E27FC236}">
              <a16:creationId xmlns:a16="http://schemas.microsoft.com/office/drawing/2014/main" id="{00000000-0008-0000-98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1" name="Picture 340" descr="image00001">
          <a:extLst>
            <a:ext uri="{FF2B5EF4-FFF2-40B4-BE49-F238E27FC236}">
              <a16:creationId xmlns:a16="http://schemas.microsoft.com/office/drawing/2014/main" id="{00000000-0008-0000-98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2" name="Picture 341" descr="image00001">
          <a:extLst>
            <a:ext uri="{FF2B5EF4-FFF2-40B4-BE49-F238E27FC236}">
              <a16:creationId xmlns:a16="http://schemas.microsoft.com/office/drawing/2014/main" id="{00000000-0008-0000-98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3" name="Picture 342" descr="image00001">
          <a:extLst>
            <a:ext uri="{FF2B5EF4-FFF2-40B4-BE49-F238E27FC236}">
              <a16:creationId xmlns:a16="http://schemas.microsoft.com/office/drawing/2014/main" id="{00000000-0008-0000-98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4" name="Picture 343" descr="image00001">
          <a:extLst>
            <a:ext uri="{FF2B5EF4-FFF2-40B4-BE49-F238E27FC236}">
              <a16:creationId xmlns:a16="http://schemas.microsoft.com/office/drawing/2014/main" id="{00000000-0008-0000-98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5" name="Picture 344" descr="image00001">
          <a:extLst>
            <a:ext uri="{FF2B5EF4-FFF2-40B4-BE49-F238E27FC236}">
              <a16:creationId xmlns:a16="http://schemas.microsoft.com/office/drawing/2014/main" id="{00000000-0008-0000-98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6" name="Picture 345" descr="image00001">
          <a:extLst>
            <a:ext uri="{FF2B5EF4-FFF2-40B4-BE49-F238E27FC236}">
              <a16:creationId xmlns:a16="http://schemas.microsoft.com/office/drawing/2014/main" id="{00000000-0008-0000-98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7" name="Picture 346" descr="image00001">
          <a:extLst>
            <a:ext uri="{FF2B5EF4-FFF2-40B4-BE49-F238E27FC236}">
              <a16:creationId xmlns:a16="http://schemas.microsoft.com/office/drawing/2014/main" id="{00000000-0008-0000-98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8" name="Picture 347" descr="image00001">
          <a:extLst>
            <a:ext uri="{FF2B5EF4-FFF2-40B4-BE49-F238E27FC236}">
              <a16:creationId xmlns:a16="http://schemas.microsoft.com/office/drawing/2014/main" id="{00000000-0008-0000-98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9" name="Picture 348" descr="image00001">
          <a:extLst>
            <a:ext uri="{FF2B5EF4-FFF2-40B4-BE49-F238E27FC236}">
              <a16:creationId xmlns:a16="http://schemas.microsoft.com/office/drawing/2014/main" id="{00000000-0008-0000-98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0" name="Picture 349" descr="image00001">
          <a:extLst>
            <a:ext uri="{FF2B5EF4-FFF2-40B4-BE49-F238E27FC236}">
              <a16:creationId xmlns:a16="http://schemas.microsoft.com/office/drawing/2014/main" id="{00000000-0008-0000-98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1" name="Picture 350" descr="image00001">
          <a:extLst>
            <a:ext uri="{FF2B5EF4-FFF2-40B4-BE49-F238E27FC236}">
              <a16:creationId xmlns:a16="http://schemas.microsoft.com/office/drawing/2014/main" id="{00000000-0008-0000-98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2" name="Picture 351" descr="image00001">
          <a:extLst>
            <a:ext uri="{FF2B5EF4-FFF2-40B4-BE49-F238E27FC236}">
              <a16:creationId xmlns:a16="http://schemas.microsoft.com/office/drawing/2014/main" id="{00000000-0008-0000-98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3" name="Picture 352" descr="image00001">
          <a:extLst>
            <a:ext uri="{FF2B5EF4-FFF2-40B4-BE49-F238E27FC236}">
              <a16:creationId xmlns:a16="http://schemas.microsoft.com/office/drawing/2014/main" id="{00000000-0008-0000-98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4" name="Picture 353" descr="image00001">
          <a:extLst>
            <a:ext uri="{FF2B5EF4-FFF2-40B4-BE49-F238E27FC236}">
              <a16:creationId xmlns:a16="http://schemas.microsoft.com/office/drawing/2014/main" id="{00000000-0008-0000-98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5" name="Picture 354" descr="image00001">
          <a:extLst>
            <a:ext uri="{FF2B5EF4-FFF2-40B4-BE49-F238E27FC236}">
              <a16:creationId xmlns:a16="http://schemas.microsoft.com/office/drawing/2014/main" id="{00000000-0008-0000-98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6" name="Picture 355" descr="image00001">
          <a:extLst>
            <a:ext uri="{FF2B5EF4-FFF2-40B4-BE49-F238E27FC236}">
              <a16:creationId xmlns:a16="http://schemas.microsoft.com/office/drawing/2014/main" id="{00000000-0008-0000-98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7" name="Picture 356" descr="image00001">
          <a:extLst>
            <a:ext uri="{FF2B5EF4-FFF2-40B4-BE49-F238E27FC236}">
              <a16:creationId xmlns:a16="http://schemas.microsoft.com/office/drawing/2014/main" id="{00000000-0008-0000-98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8" name="Picture 357" descr="image00001">
          <a:extLst>
            <a:ext uri="{FF2B5EF4-FFF2-40B4-BE49-F238E27FC236}">
              <a16:creationId xmlns:a16="http://schemas.microsoft.com/office/drawing/2014/main" id="{00000000-0008-0000-98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9" name="Picture 358" descr="image00001">
          <a:extLst>
            <a:ext uri="{FF2B5EF4-FFF2-40B4-BE49-F238E27FC236}">
              <a16:creationId xmlns:a16="http://schemas.microsoft.com/office/drawing/2014/main" id="{00000000-0008-0000-98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0" name="Picture 359" descr="image00001">
          <a:extLst>
            <a:ext uri="{FF2B5EF4-FFF2-40B4-BE49-F238E27FC236}">
              <a16:creationId xmlns:a16="http://schemas.microsoft.com/office/drawing/2014/main" id="{00000000-0008-0000-98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1" name="Picture 360" descr="image00001">
          <a:extLst>
            <a:ext uri="{FF2B5EF4-FFF2-40B4-BE49-F238E27FC236}">
              <a16:creationId xmlns:a16="http://schemas.microsoft.com/office/drawing/2014/main" id="{00000000-0008-0000-98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2" name="Picture 361" descr="image00001">
          <a:extLst>
            <a:ext uri="{FF2B5EF4-FFF2-40B4-BE49-F238E27FC236}">
              <a16:creationId xmlns:a16="http://schemas.microsoft.com/office/drawing/2014/main" id="{00000000-0008-0000-98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3" name="Picture 362" descr="image00001">
          <a:extLst>
            <a:ext uri="{FF2B5EF4-FFF2-40B4-BE49-F238E27FC236}">
              <a16:creationId xmlns:a16="http://schemas.microsoft.com/office/drawing/2014/main" id="{00000000-0008-0000-98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4" name="Picture 363" descr="image00001">
          <a:extLst>
            <a:ext uri="{FF2B5EF4-FFF2-40B4-BE49-F238E27FC236}">
              <a16:creationId xmlns:a16="http://schemas.microsoft.com/office/drawing/2014/main" id="{00000000-0008-0000-98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5" name="Picture 364" descr="image00001">
          <a:extLst>
            <a:ext uri="{FF2B5EF4-FFF2-40B4-BE49-F238E27FC236}">
              <a16:creationId xmlns:a16="http://schemas.microsoft.com/office/drawing/2014/main" id="{00000000-0008-0000-98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6" name="Picture 365" descr="image00001">
          <a:extLst>
            <a:ext uri="{FF2B5EF4-FFF2-40B4-BE49-F238E27FC236}">
              <a16:creationId xmlns:a16="http://schemas.microsoft.com/office/drawing/2014/main" id="{00000000-0008-0000-98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7" name="Picture 366" descr="image00001">
          <a:extLst>
            <a:ext uri="{FF2B5EF4-FFF2-40B4-BE49-F238E27FC236}">
              <a16:creationId xmlns:a16="http://schemas.microsoft.com/office/drawing/2014/main" id="{00000000-0008-0000-98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8" name="Picture 367" descr="image00001">
          <a:extLst>
            <a:ext uri="{FF2B5EF4-FFF2-40B4-BE49-F238E27FC236}">
              <a16:creationId xmlns:a16="http://schemas.microsoft.com/office/drawing/2014/main" id="{00000000-0008-0000-98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9" name="Picture 368" descr="image00001">
          <a:extLst>
            <a:ext uri="{FF2B5EF4-FFF2-40B4-BE49-F238E27FC236}">
              <a16:creationId xmlns:a16="http://schemas.microsoft.com/office/drawing/2014/main" id="{00000000-0008-0000-98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0" name="Picture 369" descr="image00001">
          <a:extLst>
            <a:ext uri="{FF2B5EF4-FFF2-40B4-BE49-F238E27FC236}">
              <a16:creationId xmlns:a16="http://schemas.microsoft.com/office/drawing/2014/main" id="{00000000-0008-0000-98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1" name="Picture 370" descr="image00001">
          <a:extLst>
            <a:ext uri="{FF2B5EF4-FFF2-40B4-BE49-F238E27FC236}">
              <a16:creationId xmlns:a16="http://schemas.microsoft.com/office/drawing/2014/main" id="{00000000-0008-0000-98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2" name="Picture 371" descr="image00001">
          <a:extLst>
            <a:ext uri="{FF2B5EF4-FFF2-40B4-BE49-F238E27FC236}">
              <a16:creationId xmlns:a16="http://schemas.microsoft.com/office/drawing/2014/main" id="{00000000-0008-0000-98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3" name="Picture 372" descr="image00001">
          <a:extLst>
            <a:ext uri="{FF2B5EF4-FFF2-40B4-BE49-F238E27FC236}">
              <a16:creationId xmlns:a16="http://schemas.microsoft.com/office/drawing/2014/main" id="{00000000-0008-0000-98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4" name="Picture 373" descr="image00001">
          <a:extLst>
            <a:ext uri="{FF2B5EF4-FFF2-40B4-BE49-F238E27FC236}">
              <a16:creationId xmlns:a16="http://schemas.microsoft.com/office/drawing/2014/main" id="{00000000-0008-0000-98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5" name="Picture 374" descr="image00001">
          <a:extLst>
            <a:ext uri="{FF2B5EF4-FFF2-40B4-BE49-F238E27FC236}">
              <a16:creationId xmlns:a16="http://schemas.microsoft.com/office/drawing/2014/main" id="{00000000-0008-0000-98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6" name="Picture 375" descr="image00001">
          <a:extLst>
            <a:ext uri="{FF2B5EF4-FFF2-40B4-BE49-F238E27FC236}">
              <a16:creationId xmlns:a16="http://schemas.microsoft.com/office/drawing/2014/main" id="{00000000-0008-0000-98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7" name="Picture 376" descr="image00001">
          <a:extLst>
            <a:ext uri="{FF2B5EF4-FFF2-40B4-BE49-F238E27FC236}">
              <a16:creationId xmlns:a16="http://schemas.microsoft.com/office/drawing/2014/main" id="{00000000-0008-0000-98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8" name="Picture 377" descr="image00001">
          <a:extLst>
            <a:ext uri="{FF2B5EF4-FFF2-40B4-BE49-F238E27FC236}">
              <a16:creationId xmlns:a16="http://schemas.microsoft.com/office/drawing/2014/main" id="{00000000-0008-0000-98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9" name="Picture 378" descr="image00001">
          <a:extLst>
            <a:ext uri="{FF2B5EF4-FFF2-40B4-BE49-F238E27FC236}">
              <a16:creationId xmlns:a16="http://schemas.microsoft.com/office/drawing/2014/main" id="{00000000-0008-0000-98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0" name="Picture 379" descr="image00001">
          <a:extLst>
            <a:ext uri="{FF2B5EF4-FFF2-40B4-BE49-F238E27FC236}">
              <a16:creationId xmlns:a16="http://schemas.microsoft.com/office/drawing/2014/main" id="{00000000-0008-0000-98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1" name="Picture 380" descr="image00001">
          <a:extLst>
            <a:ext uri="{FF2B5EF4-FFF2-40B4-BE49-F238E27FC236}">
              <a16:creationId xmlns:a16="http://schemas.microsoft.com/office/drawing/2014/main" id="{00000000-0008-0000-98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9</xdr:row>
      <xdr:rowOff>0</xdr:rowOff>
    </xdr:to>
    <xdr:pic>
      <xdr:nvPicPr>
        <xdr:cNvPr id="382" name="Picture 381" descr="image00001">
          <a:extLst>
            <a:ext uri="{FF2B5EF4-FFF2-40B4-BE49-F238E27FC236}">
              <a16:creationId xmlns:a16="http://schemas.microsoft.com/office/drawing/2014/main" id="{00000000-0008-0000-98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9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9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9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9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9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9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9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9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9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9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9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9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9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9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9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9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9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9A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9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9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9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9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9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9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9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9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9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9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9A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9A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9A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9A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9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9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9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9A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9A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9A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9A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9A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9A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9A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9A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9A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9A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9A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9A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9A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9A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9A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9A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9A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9A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9A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9A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9A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9A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9A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9A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9A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9A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9A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9A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9A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9A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9A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9A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9A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9A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9A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9A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9A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9A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9A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9A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9A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9A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9A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9A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9A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9A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9A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9A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9A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7" name="Picture 86" descr="image00001">
          <a:extLst>
            <a:ext uri="{FF2B5EF4-FFF2-40B4-BE49-F238E27FC236}">
              <a16:creationId xmlns:a16="http://schemas.microsoft.com/office/drawing/2014/main" id="{00000000-0008-0000-9A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8" name="Picture 87" descr="image00001">
          <a:extLst>
            <a:ext uri="{FF2B5EF4-FFF2-40B4-BE49-F238E27FC236}">
              <a16:creationId xmlns:a16="http://schemas.microsoft.com/office/drawing/2014/main" id="{00000000-0008-0000-9A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89" name="Picture 88" descr="image00001">
          <a:extLst>
            <a:ext uri="{FF2B5EF4-FFF2-40B4-BE49-F238E27FC236}">
              <a16:creationId xmlns:a16="http://schemas.microsoft.com/office/drawing/2014/main" id="{00000000-0008-0000-9A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0" name="Picture 89" descr="image00001">
          <a:extLst>
            <a:ext uri="{FF2B5EF4-FFF2-40B4-BE49-F238E27FC236}">
              <a16:creationId xmlns:a16="http://schemas.microsoft.com/office/drawing/2014/main" id="{00000000-0008-0000-9A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1" name="Picture 90" descr="image00001">
          <a:extLst>
            <a:ext uri="{FF2B5EF4-FFF2-40B4-BE49-F238E27FC236}">
              <a16:creationId xmlns:a16="http://schemas.microsoft.com/office/drawing/2014/main" id="{00000000-0008-0000-9A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2" name="Picture 91" descr="image00001">
          <a:extLst>
            <a:ext uri="{FF2B5EF4-FFF2-40B4-BE49-F238E27FC236}">
              <a16:creationId xmlns:a16="http://schemas.microsoft.com/office/drawing/2014/main" id="{00000000-0008-0000-9A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3" name="Picture 92" descr="image00001">
          <a:extLst>
            <a:ext uri="{FF2B5EF4-FFF2-40B4-BE49-F238E27FC236}">
              <a16:creationId xmlns:a16="http://schemas.microsoft.com/office/drawing/2014/main" id="{00000000-0008-0000-9A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4" name="Picture 93" descr="image00001">
          <a:extLst>
            <a:ext uri="{FF2B5EF4-FFF2-40B4-BE49-F238E27FC236}">
              <a16:creationId xmlns:a16="http://schemas.microsoft.com/office/drawing/2014/main" id="{00000000-0008-0000-9A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5" name="Picture 94" descr="image00001">
          <a:extLst>
            <a:ext uri="{FF2B5EF4-FFF2-40B4-BE49-F238E27FC236}">
              <a16:creationId xmlns:a16="http://schemas.microsoft.com/office/drawing/2014/main" id="{00000000-0008-0000-9A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6" name="Picture 95" descr="image00001">
          <a:extLst>
            <a:ext uri="{FF2B5EF4-FFF2-40B4-BE49-F238E27FC236}">
              <a16:creationId xmlns:a16="http://schemas.microsoft.com/office/drawing/2014/main" id="{00000000-0008-0000-9A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7" name="Picture 96" descr="image00001">
          <a:extLst>
            <a:ext uri="{FF2B5EF4-FFF2-40B4-BE49-F238E27FC236}">
              <a16:creationId xmlns:a16="http://schemas.microsoft.com/office/drawing/2014/main" id="{00000000-0008-0000-9A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8" name="Picture 97" descr="image00001">
          <a:extLst>
            <a:ext uri="{FF2B5EF4-FFF2-40B4-BE49-F238E27FC236}">
              <a16:creationId xmlns:a16="http://schemas.microsoft.com/office/drawing/2014/main" id="{00000000-0008-0000-9A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9" name="Picture 98" descr="image00001">
          <a:extLst>
            <a:ext uri="{FF2B5EF4-FFF2-40B4-BE49-F238E27FC236}">
              <a16:creationId xmlns:a16="http://schemas.microsoft.com/office/drawing/2014/main" id="{00000000-0008-0000-9A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0" name="Picture 99" descr="image00001">
          <a:extLst>
            <a:ext uri="{FF2B5EF4-FFF2-40B4-BE49-F238E27FC236}">
              <a16:creationId xmlns:a16="http://schemas.microsoft.com/office/drawing/2014/main" id="{00000000-0008-0000-9A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1" name="Picture 100" descr="image00001">
          <a:extLst>
            <a:ext uri="{FF2B5EF4-FFF2-40B4-BE49-F238E27FC236}">
              <a16:creationId xmlns:a16="http://schemas.microsoft.com/office/drawing/2014/main" id="{00000000-0008-0000-9A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2" name="Picture 101" descr="image00001">
          <a:extLst>
            <a:ext uri="{FF2B5EF4-FFF2-40B4-BE49-F238E27FC236}">
              <a16:creationId xmlns:a16="http://schemas.microsoft.com/office/drawing/2014/main" id="{00000000-0008-0000-9A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3" name="Picture 102" descr="image00001">
          <a:extLst>
            <a:ext uri="{FF2B5EF4-FFF2-40B4-BE49-F238E27FC236}">
              <a16:creationId xmlns:a16="http://schemas.microsoft.com/office/drawing/2014/main" id="{00000000-0008-0000-9A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4" name="Picture 103" descr="image00001">
          <a:extLst>
            <a:ext uri="{FF2B5EF4-FFF2-40B4-BE49-F238E27FC236}">
              <a16:creationId xmlns:a16="http://schemas.microsoft.com/office/drawing/2014/main" id="{00000000-0008-0000-9A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5" name="Picture 104" descr="image00001">
          <a:extLst>
            <a:ext uri="{FF2B5EF4-FFF2-40B4-BE49-F238E27FC236}">
              <a16:creationId xmlns:a16="http://schemas.microsoft.com/office/drawing/2014/main" id="{00000000-0008-0000-9A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6" name="Picture 105" descr="image00001">
          <a:extLst>
            <a:ext uri="{FF2B5EF4-FFF2-40B4-BE49-F238E27FC236}">
              <a16:creationId xmlns:a16="http://schemas.microsoft.com/office/drawing/2014/main" id="{00000000-0008-0000-9A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7" name="Picture 106" descr="image00001">
          <a:extLst>
            <a:ext uri="{FF2B5EF4-FFF2-40B4-BE49-F238E27FC236}">
              <a16:creationId xmlns:a16="http://schemas.microsoft.com/office/drawing/2014/main" id="{00000000-0008-0000-9A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8" name="Picture 107" descr="image00001">
          <a:extLst>
            <a:ext uri="{FF2B5EF4-FFF2-40B4-BE49-F238E27FC236}">
              <a16:creationId xmlns:a16="http://schemas.microsoft.com/office/drawing/2014/main" id="{00000000-0008-0000-9A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9" name="Picture 108" descr="image00001">
          <a:extLst>
            <a:ext uri="{FF2B5EF4-FFF2-40B4-BE49-F238E27FC236}">
              <a16:creationId xmlns:a16="http://schemas.microsoft.com/office/drawing/2014/main" id="{00000000-0008-0000-9A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0" name="Picture 109" descr="image00001">
          <a:extLst>
            <a:ext uri="{FF2B5EF4-FFF2-40B4-BE49-F238E27FC236}">
              <a16:creationId xmlns:a16="http://schemas.microsoft.com/office/drawing/2014/main" id="{00000000-0008-0000-9A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1" name="Picture 110" descr="image00001">
          <a:extLst>
            <a:ext uri="{FF2B5EF4-FFF2-40B4-BE49-F238E27FC236}">
              <a16:creationId xmlns:a16="http://schemas.microsoft.com/office/drawing/2014/main" id="{00000000-0008-0000-9A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2" name="Picture 111" descr="image00001">
          <a:extLst>
            <a:ext uri="{FF2B5EF4-FFF2-40B4-BE49-F238E27FC236}">
              <a16:creationId xmlns:a16="http://schemas.microsoft.com/office/drawing/2014/main" id="{00000000-0008-0000-9A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3" name="Picture 112" descr="image00001">
          <a:extLst>
            <a:ext uri="{FF2B5EF4-FFF2-40B4-BE49-F238E27FC236}">
              <a16:creationId xmlns:a16="http://schemas.microsoft.com/office/drawing/2014/main" id="{00000000-0008-0000-9A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4" name="Picture 113" descr="image00001">
          <a:extLst>
            <a:ext uri="{FF2B5EF4-FFF2-40B4-BE49-F238E27FC236}">
              <a16:creationId xmlns:a16="http://schemas.microsoft.com/office/drawing/2014/main" id="{00000000-0008-0000-9A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5" name="Picture 114" descr="image00001">
          <a:extLst>
            <a:ext uri="{FF2B5EF4-FFF2-40B4-BE49-F238E27FC236}">
              <a16:creationId xmlns:a16="http://schemas.microsoft.com/office/drawing/2014/main" id="{00000000-0008-0000-9A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6" name="Picture 115" descr="image00001">
          <a:extLst>
            <a:ext uri="{FF2B5EF4-FFF2-40B4-BE49-F238E27FC236}">
              <a16:creationId xmlns:a16="http://schemas.microsoft.com/office/drawing/2014/main" id="{00000000-0008-0000-9A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7" name="Picture 116" descr="image00001">
          <a:extLst>
            <a:ext uri="{FF2B5EF4-FFF2-40B4-BE49-F238E27FC236}">
              <a16:creationId xmlns:a16="http://schemas.microsoft.com/office/drawing/2014/main" id="{00000000-0008-0000-9A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8" name="Picture 117" descr="image00001">
          <a:extLst>
            <a:ext uri="{FF2B5EF4-FFF2-40B4-BE49-F238E27FC236}">
              <a16:creationId xmlns:a16="http://schemas.microsoft.com/office/drawing/2014/main" id="{00000000-0008-0000-9A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9" name="Picture 118" descr="image00001">
          <a:extLst>
            <a:ext uri="{FF2B5EF4-FFF2-40B4-BE49-F238E27FC236}">
              <a16:creationId xmlns:a16="http://schemas.microsoft.com/office/drawing/2014/main" id="{00000000-0008-0000-9A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0" name="Picture 119" descr="image00001">
          <a:extLst>
            <a:ext uri="{FF2B5EF4-FFF2-40B4-BE49-F238E27FC236}">
              <a16:creationId xmlns:a16="http://schemas.microsoft.com/office/drawing/2014/main" id="{00000000-0008-0000-9A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1" name="Picture 120" descr="image00001">
          <a:extLst>
            <a:ext uri="{FF2B5EF4-FFF2-40B4-BE49-F238E27FC236}">
              <a16:creationId xmlns:a16="http://schemas.microsoft.com/office/drawing/2014/main" id="{00000000-0008-0000-9A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2" name="Picture 121" descr="image00001">
          <a:extLst>
            <a:ext uri="{FF2B5EF4-FFF2-40B4-BE49-F238E27FC236}">
              <a16:creationId xmlns:a16="http://schemas.microsoft.com/office/drawing/2014/main" id="{00000000-0008-0000-9A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3" name="Picture 122" descr="image00001">
          <a:extLst>
            <a:ext uri="{FF2B5EF4-FFF2-40B4-BE49-F238E27FC236}">
              <a16:creationId xmlns:a16="http://schemas.microsoft.com/office/drawing/2014/main" id="{00000000-0008-0000-9A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4" name="Picture 123" descr="image00001">
          <a:extLst>
            <a:ext uri="{FF2B5EF4-FFF2-40B4-BE49-F238E27FC236}">
              <a16:creationId xmlns:a16="http://schemas.microsoft.com/office/drawing/2014/main" id="{00000000-0008-0000-9A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5" name="Picture 124" descr="image00001">
          <a:extLst>
            <a:ext uri="{FF2B5EF4-FFF2-40B4-BE49-F238E27FC236}">
              <a16:creationId xmlns:a16="http://schemas.microsoft.com/office/drawing/2014/main" id="{00000000-0008-0000-9A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6" name="Picture 125" descr="image00001">
          <a:extLst>
            <a:ext uri="{FF2B5EF4-FFF2-40B4-BE49-F238E27FC236}">
              <a16:creationId xmlns:a16="http://schemas.microsoft.com/office/drawing/2014/main" id="{00000000-0008-0000-9A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7" name="Picture 126" descr="image00001">
          <a:extLst>
            <a:ext uri="{FF2B5EF4-FFF2-40B4-BE49-F238E27FC236}">
              <a16:creationId xmlns:a16="http://schemas.microsoft.com/office/drawing/2014/main" id="{00000000-0008-0000-9A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8" name="Picture 127" descr="image00001">
          <a:extLst>
            <a:ext uri="{FF2B5EF4-FFF2-40B4-BE49-F238E27FC236}">
              <a16:creationId xmlns:a16="http://schemas.microsoft.com/office/drawing/2014/main" id="{00000000-0008-0000-9A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9" name="Picture 128" descr="image00001">
          <a:extLst>
            <a:ext uri="{FF2B5EF4-FFF2-40B4-BE49-F238E27FC236}">
              <a16:creationId xmlns:a16="http://schemas.microsoft.com/office/drawing/2014/main" id="{00000000-0008-0000-9A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0" name="Picture 129" descr="image00001">
          <a:extLst>
            <a:ext uri="{FF2B5EF4-FFF2-40B4-BE49-F238E27FC236}">
              <a16:creationId xmlns:a16="http://schemas.microsoft.com/office/drawing/2014/main" id="{00000000-0008-0000-9A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1" name="Picture 130" descr="image00001">
          <a:extLst>
            <a:ext uri="{FF2B5EF4-FFF2-40B4-BE49-F238E27FC236}">
              <a16:creationId xmlns:a16="http://schemas.microsoft.com/office/drawing/2014/main" id="{00000000-0008-0000-9A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2" name="Picture 131" descr="image00001">
          <a:extLst>
            <a:ext uri="{FF2B5EF4-FFF2-40B4-BE49-F238E27FC236}">
              <a16:creationId xmlns:a16="http://schemas.microsoft.com/office/drawing/2014/main" id="{00000000-0008-0000-9A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3" name="Picture 132" descr="image00001">
          <a:extLst>
            <a:ext uri="{FF2B5EF4-FFF2-40B4-BE49-F238E27FC236}">
              <a16:creationId xmlns:a16="http://schemas.microsoft.com/office/drawing/2014/main" id="{00000000-0008-0000-9A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4" name="Picture 133" descr="image00001">
          <a:extLst>
            <a:ext uri="{FF2B5EF4-FFF2-40B4-BE49-F238E27FC236}">
              <a16:creationId xmlns:a16="http://schemas.microsoft.com/office/drawing/2014/main" id="{00000000-0008-0000-9A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5" name="Picture 134" descr="image00001">
          <a:extLst>
            <a:ext uri="{FF2B5EF4-FFF2-40B4-BE49-F238E27FC236}">
              <a16:creationId xmlns:a16="http://schemas.microsoft.com/office/drawing/2014/main" id="{00000000-0008-0000-9A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6" name="Picture 135" descr="image00001">
          <a:extLst>
            <a:ext uri="{FF2B5EF4-FFF2-40B4-BE49-F238E27FC236}">
              <a16:creationId xmlns:a16="http://schemas.microsoft.com/office/drawing/2014/main" id="{00000000-0008-0000-9A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7" name="Picture 136" descr="image00001">
          <a:extLst>
            <a:ext uri="{FF2B5EF4-FFF2-40B4-BE49-F238E27FC236}">
              <a16:creationId xmlns:a16="http://schemas.microsoft.com/office/drawing/2014/main" id="{00000000-0008-0000-9A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8" name="Picture 137" descr="image00001">
          <a:extLst>
            <a:ext uri="{FF2B5EF4-FFF2-40B4-BE49-F238E27FC236}">
              <a16:creationId xmlns:a16="http://schemas.microsoft.com/office/drawing/2014/main" id="{00000000-0008-0000-9A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9" name="Picture 138" descr="image00001">
          <a:extLst>
            <a:ext uri="{FF2B5EF4-FFF2-40B4-BE49-F238E27FC236}">
              <a16:creationId xmlns:a16="http://schemas.microsoft.com/office/drawing/2014/main" id="{00000000-0008-0000-9A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0" name="Picture 139" descr="image00001">
          <a:extLst>
            <a:ext uri="{FF2B5EF4-FFF2-40B4-BE49-F238E27FC236}">
              <a16:creationId xmlns:a16="http://schemas.microsoft.com/office/drawing/2014/main" id="{00000000-0008-0000-9A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1" name="Picture 140" descr="image00001">
          <a:extLst>
            <a:ext uri="{FF2B5EF4-FFF2-40B4-BE49-F238E27FC236}">
              <a16:creationId xmlns:a16="http://schemas.microsoft.com/office/drawing/2014/main" id="{00000000-0008-0000-9A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2" name="Picture 141" descr="image00001">
          <a:extLst>
            <a:ext uri="{FF2B5EF4-FFF2-40B4-BE49-F238E27FC236}">
              <a16:creationId xmlns:a16="http://schemas.microsoft.com/office/drawing/2014/main" id="{00000000-0008-0000-9A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9</xdr:row>
      <xdr:rowOff>0</xdr:rowOff>
    </xdr:to>
    <xdr:pic>
      <xdr:nvPicPr>
        <xdr:cNvPr id="143" name="Picture 142" descr="image00001">
          <a:extLst>
            <a:ext uri="{FF2B5EF4-FFF2-40B4-BE49-F238E27FC236}">
              <a16:creationId xmlns:a16="http://schemas.microsoft.com/office/drawing/2014/main" id="{00000000-0008-0000-9A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13</xdr:col>
      <xdr:colOff>27215</xdr:colOff>
      <xdr:row>2</xdr:row>
      <xdr:rowOff>0</xdr:rowOff>
    </xdr:from>
    <xdr:to>
      <xdr:col>16</xdr:col>
      <xdr:colOff>54429</xdr:colOff>
      <xdr:row>10</xdr:row>
      <xdr:rowOff>163286</xdr:rowOff>
    </xdr:to>
    <xdr:pic>
      <xdr:nvPicPr>
        <xdr:cNvPr id="144" name="Picture 143" descr="image00001">
          <a:extLst>
            <a:ext uri="{FF2B5EF4-FFF2-40B4-BE49-F238E27FC236}">
              <a16:creationId xmlns:a16="http://schemas.microsoft.com/office/drawing/2014/main" id="{00000000-0008-0000-9A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7715" y="734786"/>
          <a:ext cx="1061357" cy="966107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9C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9C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9C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9C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9C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9C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9C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9C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9C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2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2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2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شیشه، مصنوعات شیشه ای، آیینه، مواد کانی و فلزات اساسی </a:t>
          </a:r>
          <a:r>
            <a:rPr lang="fa-IR" sz="1200" b="1" i="0" strike="noStrike" baseline="0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از</a:t>
          </a:r>
          <a:r>
            <a:rPr lang="fa-IR" sz="1200" b="1" i="0" strike="noStrike">
              <a:solidFill>
                <a:sysClr val="windowText" lastClr="000000"/>
              </a:solidFill>
              <a:latin typeface="Arial"/>
              <a:ea typeface="+mn-ea"/>
              <a:cs typeface="B Homa" pitchFamily="2" charset="-78"/>
            </a:rPr>
            <a:t> ابتدای سال 1400 تا  1400/12/16</a:t>
          </a:r>
          <a:r>
            <a:rPr lang="fa-IR" sz="12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 با  مدت مشابه سال قبل</a:t>
          </a:r>
          <a:endParaRPr lang="en-US" sz="12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9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9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9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9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9D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9D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9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9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9D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9D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9D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9D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9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9D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9D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9D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9D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9D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9D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9D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9D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9D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9D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9D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9D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9D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9D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9D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9D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9D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9D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9D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9D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9D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9D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9D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9D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9D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9D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9D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9D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9D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9D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9D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9D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9D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9D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9D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9D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9D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9D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9D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9D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9D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9D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9D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9D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9D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9D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9D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9D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9D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9D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9D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9D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9D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9D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9D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9D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9D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9D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9D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9D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9D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9D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9D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9D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9D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9D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9D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9D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9D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9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9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9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9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9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9F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9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9F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9F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9F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9F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9F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9F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9F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9F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9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9F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9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9F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9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9F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9F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9F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9F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9F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9F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9F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9F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9F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9F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9F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9F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9F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9F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9F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9F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9F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9F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9F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9F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9F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9F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A1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A1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A1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A1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A1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A1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A1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A1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A1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گوشی تلفن همراه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1400/08/17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A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A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A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A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A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A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A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A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A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A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A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A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A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A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A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A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A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A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A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A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A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A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A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A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A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A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A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A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A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A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A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A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A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A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A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A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A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A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A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A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A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A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A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A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A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A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A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A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A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A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A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A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A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A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A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A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A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A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A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A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A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A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A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A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A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A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A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A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A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A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A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A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A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A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A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A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A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A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A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A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A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A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A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A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A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A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A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A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A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A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A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A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A4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A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A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A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A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A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A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A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A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A4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A4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A4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A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A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A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A4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A4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A4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A4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A4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A4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A4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A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A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A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A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A4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A4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A4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A4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A6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A6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A6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A6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A6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A6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A6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A6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A6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 baseline="0">
              <a:solidFill>
                <a:srgbClr val="FF0000"/>
              </a:solidFill>
              <a:latin typeface="Arial"/>
              <a:cs typeface="B Homa" pitchFamily="2" charset="-78"/>
            </a:rPr>
            <a:t>تخم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مرغ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1400/08/07 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A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A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A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A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A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A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A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A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A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A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A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A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A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A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A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A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A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A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A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A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A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A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A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A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A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A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A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A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A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A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A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A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A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A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A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A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A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A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A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A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A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A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A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A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A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A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A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A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A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A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A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A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A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A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A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A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A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A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A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A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A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A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A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A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A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A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A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A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A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A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A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A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A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A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A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A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A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A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A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A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A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A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A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A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A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A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A9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A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A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A9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A9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A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A9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A9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A9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A9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A9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A9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A9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A9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A9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A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A9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A9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A9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A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A9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A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A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A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A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A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A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A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A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A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A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A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A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A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A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A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A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A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AB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AB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AB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AB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AB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AB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AB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AB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AB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گوشت دام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1400/08/07 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A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A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A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A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A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A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A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A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A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A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A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A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AC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A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AC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AC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AC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AC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AC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A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A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A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A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A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A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AC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AC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AC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AC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AC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AC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AC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AC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AC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AC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AC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AC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AC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AC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AC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AC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AC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AC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AC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AC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AC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AC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AC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AC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AC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AC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AC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AC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AC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AC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AC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AC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AC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AC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AC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AC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AC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AC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AC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AC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AC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AC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AC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AC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AC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AC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AC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AC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AC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AC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AC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AC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AC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AC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AC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AC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AC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AC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AC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A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A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A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A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AE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AE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A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A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AE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AE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AE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AE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AE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A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AE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AE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AE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AE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AE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AE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AE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AE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AE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A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AE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AE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AE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AE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AE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AE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AE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AE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AE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AE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AE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AE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AE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AE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AE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AE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AE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AE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AE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AE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B0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B0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B0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B0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B0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B0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B0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B0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B0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B0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4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4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4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لوازم خانگی </a:t>
          </a:r>
          <a:r>
            <a:rPr lang="fa-IR" sz="14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1400/08/07 و مقایسه با  مدت مشابه سال قبل</a:t>
          </a:r>
          <a:endParaRPr lang="en-US" sz="14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B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B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B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B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B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B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B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B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B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B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B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B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B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B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B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B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B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B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B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B1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B1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B1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B1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B1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B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B1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B1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B1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B1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B1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B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B1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B1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B1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B1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B1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B1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B1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B1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B1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B1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B1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B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B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B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7" name="Picture 46" descr="image00001">
          <a:extLst>
            <a:ext uri="{FF2B5EF4-FFF2-40B4-BE49-F238E27FC236}">
              <a16:creationId xmlns:a16="http://schemas.microsoft.com/office/drawing/2014/main" id="{00000000-0008-0000-B1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8" name="Picture 47" descr="image00001">
          <a:extLst>
            <a:ext uri="{FF2B5EF4-FFF2-40B4-BE49-F238E27FC236}">
              <a16:creationId xmlns:a16="http://schemas.microsoft.com/office/drawing/2014/main" id="{00000000-0008-0000-B1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9" name="Picture 48" descr="image00001">
          <a:extLst>
            <a:ext uri="{FF2B5EF4-FFF2-40B4-BE49-F238E27FC236}">
              <a16:creationId xmlns:a16="http://schemas.microsoft.com/office/drawing/2014/main" id="{00000000-0008-0000-B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0" name="Picture 49" descr="image00001">
          <a:extLst>
            <a:ext uri="{FF2B5EF4-FFF2-40B4-BE49-F238E27FC236}">
              <a16:creationId xmlns:a16="http://schemas.microsoft.com/office/drawing/2014/main" id="{00000000-0008-0000-B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1" name="Picture 50" descr="image00001">
          <a:extLst>
            <a:ext uri="{FF2B5EF4-FFF2-40B4-BE49-F238E27FC236}">
              <a16:creationId xmlns:a16="http://schemas.microsoft.com/office/drawing/2014/main" id="{00000000-0008-0000-B1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2" name="Picture 51" descr="image00001">
          <a:extLst>
            <a:ext uri="{FF2B5EF4-FFF2-40B4-BE49-F238E27FC236}">
              <a16:creationId xmlns:a16="http://schemas.microsoft.com/office/drawing/2014/main" id="{00000000-0008-0000-B1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3" name="Picture 52" descr="image00001">
          <a:extLst>
            <a:ext uri="{FF2B5EF4-FFF2-40B4-BE49-F238E27FC236}">
              <a16:creationId xmlns:a16="http://schemas.microsoft.com/office/drawing/2014/main" id="{00000000-0008-0000-B1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4" name="Picture 53" descr="image00001">
          <a:extLst>
            <a:ext uri="{FF2B5EF4-FFF2-40B4-BE49-F238E27FC236}">
              <a16:creationId xmlns:a16="http://schemas.microsoft.com/office/drawing/2014/main" id="{00000000-0008-0000-B1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5" name="Picture 54" descr="image00001">
          <a:extLst>
            <a:ext uri="{FF2B5EF4-FFF2-40B4-BE49-F238E27FC236}">
              <a16:creationId xmlns:a16="http://schemas.microsoft.com/office/drawing/2014/main" id="{00000000-0008-0000-B1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6" name="Picture 55" descr="image00001">
          <a:extLst>
            <a:ext uri="{FF2B5EF4-FFF2-40B4-BE49-F238E27FC236}">
              <a16:creationId xmlns:a16="http://schemas.microsoft.com/office/drawing/2014/main" id="{00000000-0008-0000-B1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7" name="Picture 56" descr="image00001">
          <a:extLst>
            <a:ext uri="{FF2B5EF4-FFF2-40B4-BE49-F238E27FC236}">
              <a16:creationId xmlns:a16="http://schemas.microsoft.com/office/drawing/2014/main" id="{00000000-0008-0000-B1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8" name="Picture 57" descr="image00001">
          <a:extLst>
            <a:ext uri="{FF2B5EF4-FFF2-40B4-BE49-F238E27FC236}">
              <a16:creationId xmlns:a16="http://schemas.microsoft.com/office/drawing/2014/main" id="{00000000-0008-0000-B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9" name="Picture 58" descr="image00001">
          <a:extLst>
            <a:ext uri="{FF2B5EF4-FFF2-40B4-BE49-F238E27FC236}">
              <a16:creationId xmlns:a16="http://schemas.microsoft.com/office/drawing/2014/main" id="{00000000-0008-0000-B1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0" name="Picture 59" descr="image00001">
          <a:extLst>
            <a:ext uri="{FF2B5EF4-FFF2-40B4-BE49-F238E27FC236}">
              <a16:creationId xmlns:a16="http://schemas.microsoft.com/office/drawing/2014/main" id="{00000000-0008-0000-B1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1" name="Picture 60" descr="image00001">
          <a:extLst>
            <a:ext uri="{FF2B5EF4-FFF2-40B4-BE49-F238E27FC236}">
              <a16:creationId xmlns:a16="http://schemas.microsoft.com/office/drawing/2014/main" id="{00000000-0008-0000-B1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2" name="Picture 61" descr="image00001">
          <a:extLst>
            <a:ext uri="{FF2B5EF4-FFF2-40B4-BE49-F238E27FC236}">
              <a16:creationId xmlns:a16="http://schemas.microsoft.com/office/drawing/2014/main" id="{00000000-0008-0000-B1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3" name="Picture 62" descr="image00001">
          <a:extLst>
            <a:ext uri="{FF2B5EF4-FFF2-40B4-BE49-F238E27FC236}">
              <a16:creationId xmlns:a16="http://schemas.microsoft.com/office/drawing/2014/main" id="{00000000-0008-0000-B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4" name="Picture 63" descr="image00001">
          <a:extLst>
            <a:ext uri="{FF2B5EF4-FFF2-40B4-BE49-F238E27FC236}">
              <a16:creationId xmlns:a16="http://schemas.microsoft.com/office/drawing/2014/main" id="{00000000-0008-0000-B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5" name="Picture 64" descr="image00001">
          <a:extLst>
            <a:ext uri="{FF2B5EF4-FFF2-40B4-BE49-F238E27FC236}">
              <a16:creationId xmlns:a16="http://schemas.microsoft.com/office/drawing/2014/main" id="{00000000-0008-0000-B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6" name="Picture 65" descr="image00001">
          <a:extLst>
            <a:ext uri="{FF2B5EF4-FFF2-40B4-BE49-F238E27FC236}">
              <a16:creationId xmlns:a16="http://schemas.microsoft.com/office/drawing/2014/main" id="{00000000-0008-0000-B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7" name="Picture 66" descr="image00001">
          <a:extLst>
            <a:ext uri="{FF2B5EF4-FFF2-40B4-BE49-F238E27FC236}">
              <a16:creationId xmlns:a16="http://schemas.microsoft.com/office/drawing/2014/main" id="{00000000-0008-0000-B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8" name="Picture 67" descr="image00001">
          <a:extLst>
            <a:ext uri="{FF2B5EF4-FFF2-40B4-BE49-F238E27FC236}">
              <a16:creationId xmlns:a16="http://schemas.microsoft.com/office/drawing/2014/main" id="{00000000-0008-0000-B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9" name="Picture 68" descr="image00001">
          <a:extLst>
            <a:ext uri="{FF2B5EF4-FFF2-40B4-BE49-F238E27FC236}">
              <a16:creationId xmlns:a16="http://schemas.microsoft.com/office/drawing/2014/main" id="{00000000-0008-0000-B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0" name="Picture 69" descr="image00001">
          <a:extLst>
            <a:ext uri="{FF2B5EF4-FFF2-40B4-BE49-F238E27FC236}">
              <a16:creationId xmlns:a16="http://schemas.microsoft.com/office/drawing/2014/main" id="{00000000-0008-0000-B1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1" name="Picture 70" descr="image00001">
          <a:extLst>
            <a:ext uri="{FF2B5EF4-FFF2-40B4-BE49-F238E27FC236}">
              <a16:creationId xmlns:a16="http://schemas.microsoft.com/office/drawing/2014/main" id="{00000000-0008-0000-B1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2" name="Picture 71" descr="image00001">
          <a:extLst>
            <a:ext uri="{FF2B5EF4-FFF2-40B4-BE49-F238E27FC236}">
              <a16:creationId xmlns:a16="http://schemas.microsoft.com/office/drawing/2014/main" id="{00000000-0008-0000-B1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3" name="Picture 72" descr="image00001">
          <a:extLst>
            <a:ext uri="{FF2B5EF4-FFF2-40B4-BE49-F238E27FC236}">
              <a16:creationId xmlns:a16="http://schemas.microsoft.com/office/drawing/2014/main" id="{00000000-0008-0000-B1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4" name="Picture 73" descr="image00001">
          <a:extLst>
            <a:ext uri="{FF2B5EF4-FFF2-40B4-BE49-F238E27FC236}">
              <a16:creationId xmlns:a16="http://schemas.microsoft.com/office/drawing/2014/main" id="{00000000-0008-0000-B1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5" name="Picture 74" descr="image00001">
          <a:extLst>
            <a:ext uri="{FF2B5EF4-FFF2-40B4-BE49-F238E27FC236}">
              <a16:creationId xmlns:a16="http://schemas.microsoft.com/office/drawing/2014/main" id="{00000000-0008-0000-B1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6" name="Picture 75" descr="image00001">
          <a:extLst>
            <a:ext uri="{FF2B5EF4-FFF2-40B4-BE49-F238E27FC236}">
              <a16:creationId xmlns:a16="http://schemas.microsoft.com/office/drawing/2014/main" id="{00000000-0008-0000-B1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7" name="Picture 76" descr="image00001">
          <a:extLst>
            <a:ext uri="{FF2B5EF4-FFF2-40B4-BE49-F238E27FC236}">
              <a16:creationId xmlns:a16="http://schemas.microsoft.com/office/drawing/2014/main" id="{00000000-0008-0000-B1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8" name="Picture 77" descr="image00001">
          <a:extLst>
            <a:ext uri="{FF2B5EF4-FFF2-40B4-BE49-F238E27FC236}">
              <a16:creationId xmlns:a16="http://schemas.microsoft.com/office/drawing/2014/main" id="{00000000-0008-0000-B1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9" name="Picture 78" descr="image00001">
          <a:extLst>
            <a:ext uri="{FF2B5EF4-FFF2-40B4-BE49-F238E27FC236}">
              <a16:creationId xmlns:a16="http://schemas.microsoft.com/office/drawing/2014/main" id="{00000000-0008-0000-B1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0" name="Picture 79" descr="image00001">
          <a:extLst>
            <a:ext uri="{FF2B5EF4-FFF2-40B4-BE49-F238E27FC236}">
              <a16:creationId xmlns:a16="http://schemas.microsoft.com/office/drawing/2014/main" id="{00000000-0008-0000-B1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1" name="Picture 80" descr="image00001">
          <a:extLst>
            <a:ext uri="{FF2B5EF4-FFF2-40B4-BE49-F238E27FC236}">
              <a16:creationId xmlns:a16="http://schemas.microsoft.com/office/drawing/2014/main" id="{00000000-0008-0000-B1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2" name="Picture 81" descr="image00001">
          <a:extLst>
            <a:ext uri="{FF2B5EF4-FFF2-40B4-BE49-F238E27FC236}">
              <a16:creationId xmlns:a16="http://schemas.microsoft.com/office/drawing/2014/main" id="{00000000-0008-0000-B1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3" name="Picture 82" descr="image00001">
          <a:extLst>
            <a:ext uri="{FF2B5EF4-FFF2-40B4-BE49-F238E27FC236}">
              <a16:creationId xmlns:a16="http://schemas.microsoft.com/office/drawing/2014/main" id="{00000000-0008-0000-B1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4" name="Picture 83" descr="image00001">
          <a:extLst>
            <a:ext uri="{FF2B5EF4-FFF2-40B4-BE49-F238E27FC236}">
              <a16:creationId xmlns:a16="http://schemas.microsoft.com/office/drawing/2014/main" id="{00000000-0008-0000-B1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5" name="Picture 84" descr="image00001">
          <a:extLst>
            <a:ext uri="{FF2B5EF4-FFF2-40B4-BE49-F238E27FC236}">
              <a16:creationId xmlns:a16="http://schemas.microsoft.com/office/drawing/2014/main" id="{00000000-0008-0000-B1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8</xdr:row>
      <xdr:rowOff>0</xdr:rowOff>
    </xdr:to>
    <xdr:pic>
      <xdr:nvPicPr>
        <xdr:cNvPr id="86" name="Picture 85" descr="image00001">
          <a:extLst>
            <a:ext uri="{FF2B5EF4-FFF2-40B4-BE49-F238E27FC236}">
              <a16:creationId xmlns:a16="http://schemas.microsoft.com/office/drawing/2014/main" id="{00000000-0008-0000-B1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0</xdr:rowOff>
    </xdr:from>
    <xdr:to>
      <xdr:col>18</xdr:col>
      <xdr:colOff>190500</xdr:colOff>
      <xdr:row>10</xdr:row>
      <xdr:rowOff>0</xdr:rowOff>
    </xdr:to>
    <xdr:pic>
      <xdr:nvPicPr>
        <xdr:cNvPr id="2" name="Picture 1" descr="image00001">
          <a:extLst>
            <a:ext uri="{FF2B5EF4-FFF2-40B4-BE49-F238E27FC236}">
              <a16:creationId xmlns:a16="http://schemas.microsoft.com/office/drawing/2014/main" id="{00000000-0008-0000-B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819275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" name="Picture 2" descr="image00001">
          <a:extLst>
            <a:ext uri="{FF2B5EF4-FFF2-40B4-BE49-F238E27FC236}">
              <a16:creationId xmlns:a16="http://schemas.microsoft.com/office/drawing/2014/main" id="{00000000-0008-0000-B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" name="Picture 3" descr="image00001">
          <a:extLst>
            <a:ext uri="{FF2B5EF4-FFF2-40B4-BE49-F238E27FC236}">
              <a16:creationId xmlns:a16="http://schemas.microsoft.com/office/drawing/2014/main" id="{00000000-0008-0000-B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5" name="Picture 4" descr="image00001">
          <a:extLst>
            <a:ext uri="{FF2B5EF4-FFF2-40B4-BE49-F238E27FC236}">
              <a16:creationId xmlns:a16="http://schemas.microsoft.com/office/drawing/2014/main" id="{00000000-0008-0000-B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6" name="Picture 5" descr="image00001">
          <a:extLst>
            <a:ext uri="{FF2B5EF4-FFF2-40B4-BE49-F238E27FC236}">
              <a16:creationId xmlns:a16="http://schemas.microsoft.com/office/drawing/2014/main" id="{00000000-0008-0000-B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7" name="Picture 6" descr="image00001">
          <a:extLst>
            <a:ext uri="{FF2B5EF4-FFF2-40B4-BE49-F238E27FC236}">
              <a16:creationId xmlns:a16="http://schemas.microsoft.com/office/drawing/2014/main" id="{00000000-0008-0000-B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8" name="Picture 7" descr="image00001">
          <a:extLst>
            <a:ext uri="{FF2B5EF4-FFF2-40B4-BE49-F238E27FC236}">
              <a16:creationId xmlns:a16="http://schemas.microsoft.com/office/drawing/2014/main" id="{00000000-0008-0000-B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9" name="Picture 8" descr="image00001">
          <a:extLst>
            <a:ext uri="{FF2B5EF4-FFF2-40B4-BE49-F238E27FC236}">
              <a16:creationId xmlns:a16="http://schemas.microsoft.com/office/drawing/2014/main" id="{00000000-0008-0000-B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0" name="Picture 9" descr="image00001">
          <a:extLst>
            <a:ext uri="{FF2B5EF4-FFF2-40B4-BE49-F238E27FC236}">
              <a16:creationId xmlns:a16="http://schemas.microsoft.com/office/drawing/2014/main" id="{00000000-0008-0000-B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1" name="Picture 10" descr="image00001">
          <a:extLst>
            <a:ext uri="{FF2B5EF4-FFF2-40B4-BE49-F238E27FC236}">
              <a16:creationId xmlns:a16="http://schemas.microsoft.com/office/drawing/2014/main" id="{00000000-0008-0000-B3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2" name="Picture 11" descr="image00001">
          <a:extLst>
            <a:ext uri="{FF2B5EF4-FFF2-40B4-BE49-F238E27FC236}">
              <a16:creationId xmlns:a16="http://schemas.microsoft.com/office/drawing/2014/main" id="{00000000-0008-0000-B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3" name="Picture 12" descr="image00001">
          <a:extLst>
            <a:ext uri="{FF2B5EF4-FFF2-40B4-BE49-F238E27FC236}">
              <a16:creationId xmlns:a16="http://schemas.microsoft.com/office/drawing/2014/main" id="{00000000-0008-0000-B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4" name="Picture 13" descr="image00001">
          <a:extLst>
            <a:ext uri="{FF2B5EF4-FFF2-40B4-BE49-F238E27FC236}">
              <a16:creationId xmlns:a16="http://schemas.microsoft.com/office/drawing/2014/main" id="{00000000-0008-0000-B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5" name="Picture 14" descr="image00001">
          <a:extLst>
            <a:ext uri="{FF2B5EF4-FFF2-40B4-BE49-F238E27FC236}">
              <a16:creationId xmlns:a16="http://schemas.microsoft.com/office/drawing/2014/main" id="{00000000-0008-0000-B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6" name="Picture 15" descr="image00001">
          <a:extLst>
            <a:ext uri="{FF2B5EF4-FFF2-40B4-BE49-F238E27FC236}">
              <a16:creationId xmlns:a16="http://schemas.microsoft.com/office/drawing/2014/main" id="{00000000-0008-0000-B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7" name="Picture 16" descr="image00001">
          <a:extLst>
            <a:ext uri="{FF2B5EF4-FFF2-40B4-BE49-F238E27FC236}">
              <a16:creationId xmlns:a16="http://schemas.microsoft.com/office/drawing/2014/main" id="{00000000-0008-0000-B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8" name="Picture 17" descr="image00001">
          <a:extLst>
            <a:ext uri="{FF2B5EF4-FFF2-40B4-BE49-F238E27FC236}">
              <a16:creationId xmlns:a16="http://schemas.microsoft.com/office/drawing/2014/main" id="{00000000-0008-0000-B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19" name="Picture 18" descr="image00001">
          <a:extLst>
            <a:ext uri="{FF2B5EF4-FFF2-40B4-BE49-F238E27FC236}">
              <a16:creationId xmlns:a16="http://schemas.microsoft.com/office/drawing/2014/main" id="{00000000-0008-0000-B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0" name="Picture 19" descr="image00001">
          <a:extLst>
            <a:ext uri="{FF2B5EF4-FFF2-40B4-BE49-F238E27FC236}">
              <a16:creationId xmlns:a16="http://schemas.microsoft.com/office/drawing/2014/main" id="{00000000-0008-0000-B3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1" name="Picture 20" descr="image00001">
          <a:extLst>
            <a:ext uri="{FF2B5EF4-FFF2-40B4-BE49-F238E27FC236}">
              <a16:creationId xmlns:a16="http://schemas.microsoft.com/office/drawing/2014/main" id="{00000000-0008-0000-B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2" name="Picture 21" descr="image00001">
          <a:extLst>
            <a:ext uri="{FF2B5EF4-FFF2-40B4-BE49-F238E27FC236}">
              <a16:creationId xmlns:a16="http://schemas.microsoft.com/office/drawing/2014/main" id="{00000000-0008-0000-B3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3" name="Picture 22" descr="image00001">
          <a:extLst>
            <a:ext uri="{FF2B5EF4-FFF2-40B4-BE49-F238E27FC236}">
              <a16:creationId xmlns:a16="http://schemas.microsoft.com/office/drawing/2014/main" id="{00000000-0008-0000-B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4" name="Picture 23" descr="image00001">
          <a:extLst>
            <a:ext uri="{FF2B5EF4-FFF2-40B4-BE49-F238E27FC236}">
              <a16:creationId xmlns:a16="http://schemas.microsoft.com/office/drawing/2014/main" id="{00000000-0008-0000-B3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5" name="Picture 24" descr="image00001">
          <a:extLst>
            <a:ext uri="{FF2B5EF4-FFF2-40B4-BE49-F238E27FC236}">
              <a16:creationId xmlns:a16="http://schemas.microsoft.com/office/drawing/2014/main" id="{00000000-0008-0000-B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6" name="Picture 25" descr="image00001">
          <a:extLst>
            <a:ext uri="{FF2B5EF4-FFF2-40B4-BE49-F238E27FC236}">
              <a16:creationId xmlns:a16="http://schemas.microsoft.com/office/drawing/2014/main" id="{00000000-0008-0000-B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7" name="Picture 26" descr="image00001">
          <a:extLst>
            <a:ext uri="{FF2B5EF4-FFF2-40B4-BE49-F238E27FC236}">
              <a16:creationId xmlns:a16="http://schemas.microsoft.com/office/drawing/2014/main" id="{00000000-0008-0000-B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8" name="Picture 27" descr="image00001">
          <a:extLst>
            <a:ext uri="{FF2B5EF4-FFF2-40B4-BE49-F238E27FC236}">
              <a16:creationId xmlns:a16="http://schemas.microsoft.com/office/drawing/2014/main" id="{00000000-0008-0000-B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29" name="Picture 28" descr="image00001">
          <a:extLst>
            <a:ext uri="{FF2B5EF4-FFF2-40B4-BE49-F238E27FC236}">
              <a16:creationId xmlns:a16="http://schemas.microsoft.com/office/drawing/2014/main" id="{00000000-0008-0000-B3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0" name="Picture 29" descr="image00001">
          <a:extLst>
            <a:ext uri="{FF2B5EF4-FFF2-40B4-BE49-F238E27FC236}">
              <a16:creationId xmlns:a16="http://schemas.microsoft.com/office/drawing/2014/main" id="{00000000-0008-0000-B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1" name="Picture 30" descr="image00001">
          <a:extLst>
            <a:ext uri="{FF2B5EF4-FFF2-40B4-BE49-F238E27FC236}">
              <a16:creationId xmlns:a16="http://schemas.microsoft.com/office/drawing/2014/main" id="{00000000-0008-0000-B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2" name="Picture 31" descr="image00001">
          <a:extLst>
            <a:ext uri="{FF2B5EF4-FFF2-40B4-BE49-F238E27FC236}">
              <a16:creationId xmlns:a16="http://schemas.microsoft.com/office/drawing/2014/main" id="{00000000-0008-0000-B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3" name="Picture 32" descr="image00001">
          <a:extLst>
            <a:ext uri="{FF2B5EF4-FFF2-40B4-BE49-F238E27FC236}">
              <a16:creationId xmlns:a16="http://schemas.microsoft.com/office/drawing/2014/main" id="{00000000-0008-0000-B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4" name="Picture 33" descr="image00001">
          <a:extLst>
            <a:ext uri="{FF2B5EF4-FFF2-40B4-BE49-F238E27FC236}">
              <a16:creationId xmlns:a16="http://schemas.microsoft.com/office/drawing/2014/main" id="{00000000-0008-0000-B3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5" name="Picture 34" descr="image00001">
          <a:extLst>
            <a:ext uri="{FF2B5EF4-FFF2-40B4-BE49-F238E27FC236}">
              <a16:creationId xmlns:a16="http://schemas.microsoft.com/office/drawing/2014/main" id="{00000000-0008-0000-B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6" name="Picture 35" descr="image00001">
          <a:extLst>
            <a:ext uri="{FF2B5EF4-FFF2-40B4-BE49-F238E27FC236}">
              <a16:creationId xmlns:a16="http://schemas.microsoft.com/office/drawing/2014/main" id="{00000000-0008-0000-B3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7" name="Picture 36" descr="image00001">
          <a:extLst>
            <a:ext uri="{FF2B5EF4-FFF2-40B4-BE49-F238E27FC236}">
              <a16:creationId xmlns:a16="http://schemas.microsoft.com/office/drawing/2014/main" id="{00000000-0008-0000-B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8" name="Picture 37" descr="image00001">
          <a:extLst>
            <a:ext uri="{FF2B5EF4-FFF2-40B4-BE49-F238E27FC236}">
              <a16:creationId xmlns:a16="http://schemas.microsoft.com/office/drawing/2014/main" id="{00000000-0008-0000-B3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39" name="Picture 38" descr="image00001">
          <a:extLst>
            <a:ext uri="{FF2B5EF4-FFF2-40B4-BE49-F238E27FC236}">
              <a16:creationId xmlns:a16="http://schemas.microsoft.com/office/drawing/2014/main" id="{00000000-0008-0000-B3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0" name="Picture 39" descr="image00001">
          <a:extLst>
            <a:ext uri="{FF2B5EF4-FFF2-40B4-BE49-F238E27FC236}">
              <a16:creationId xmlns:a16="http://schemas.microsoft.com/office/drawing/2014/main" id="{00000000-0008-0000-B3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1" name="Picture 40" descr="image00001">
          <a:extLst>
            <a:ext uri="{FF2B5EF4-FFF2-40B4-BE49-F238E27FC236}">
              <a16:creationId xmlns:a16="http://schemas.microsoft.com/office/drawing/2014/main" id="{00000000-0008-0000-B3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2" name="Picture 41" descr="image00001">
          <a:extLst>
            <a:ext uri="{FF2B5EF4-FFF2-40B4-BE49-F238E27FC236}">
              <a16:creationId xmlns:a16="http://schemas.microsoft.com/office/drawing/2014/main" id="{00000000-0008-0000-B3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3" name="Picture 42" descr="image00001">
          <a:extLst>
            <a:ext uri="{FF2B5EF4-FFF2-40B4-BE49-F238E27FC236}">
              <a16:creationId xmlns:a16="http://schemas.microsoft.com/office/drawing/2014/main" id="{00000000-0008-0000-B3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4" name="Picture 43" descr="image00001">
          <a:extLst>
            <a:ext uri="{FF2B5EF4-FFF2-40B4-BE49-F238E27FC236}">
              <a16:creationId xmlns:a16="http://schemas.microsoft.com/office/drawing/2014/main" id="{00000000-0008-0000-B3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10</xdr:row>
      <xdr:rowOff>0</xdr:rowOff>
    </xdr:to>
    <xdr:pic>
      <xdr:nvPicPr>
        <xdr:cNvPr id="45" name="Picture 44" descr="image00001">
          <a:extLst>
            <a:ext uri="{FF2B5EF4-FFF2-40B4-BE49-F238E27FC236}">
              <a16:creationId xmlns:a16="http://schemas.microsoft.com/office/drawing/2014/main" id="{00000000-0008-0000-B3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81075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1</xdr:row>
      <xdr:rowOff>0</xdr:rowOff>
    </xdr:from>
    <xdr:to>
      <xdr:col>17</xdr:col>
      <xdr:colOff>0</xdr:colOff>
      <xdr:row>8</xdr:row>
      <xdr:rowOff>0</xdr:rowOff>
    </xdr:to>
    <xdr:pic>
      <xdr:nvPicPr>
        <xdr:cNvPr id="46" name="Picture 45" descr="image00001">
          <a:extLst>
            <a:ext uri="{FF2B5EF4-FFF2-40B4-BE49-F238E27FC236}">
              <a16:creationId xmlns:a16="http://schemas.microsoft.com/office/drawing/2014/main" id="{00000000-0008-0000-B3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6700" y="561975"/>
          <a:ext cx="1047750" cy="990600"/>
        </a:xfrm>
        <a:prstGeom prst="rect">
          <a:avLst/>
        </a:prstGeom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</xdr:colOff>
      <xdr:row>0</xdr:row>
      <xdr:rowOff>0</xdr:rowOff>
    </xdr:from>
    <xdr:to>
      <xdr:col>7</xdr:col>
      <xdr:colOff>4082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B500-000002000000}"/>
            </a:ext>
          </a:extLst>
        </xdr:cNvPr>
        <xdr:cNvSpPr txBox="1">
          <a:spLocks noChangeArrowheads="1"/>
        </xdr:cNvSpPr>
      </xdr:nvSpPr>
      <xdr:spPr bwMode="auto">
        <a:xfrm>
          <a:off x="11464171618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strike="noStrike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4</xdr:row>
      <xdr:rowOff>304800</xdr:rowOff>
    </xdr:from>
    <xdr:to>
      <xdr:col>7</xdr:col>
      <xdr:colOff>0</xdr:colOff>
      <xdr:row>5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B500-000003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1362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B500-000004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B500-000005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B500-000006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7</xdr:col>
      <xdr:colOff>0</xdr:colOff>
      <xdr:row>16</xdr:row>
      <xdr:rowOff>379640</xdr:rowOff>
    </xdr:from>
    <xdr:to>
      <xdr:col>7</xdr:col>
      <xdr:colOff>0</xdr:colOff>
      <xdr:row>16</xdr:row>
      <xdr:rowOff>379640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B500-000007000000}"/>
            </a:ext>
          </a:extLst>
        </xdr:cNvPr>
        <xdr:cNvSpPr txBox="1">
          <a:spLocks noChangeArrowheads="1"/>
        </xdr:cNvSpPr>
      </xdr:nvSpPr>
      <xdr:spPr bwMode="auto">
        <a:xfrm>
          <a:off x="11464175700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B500-000008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B500-000009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6</xdr:col>
      <xdr:colOff>0</xdr:colOff>
      <xdr:row>16</xdr:row>
      <xdr:rowOff>379640</xdr:rowOff>
    </xdr:from>
    <xdr:to>
      <xdr:col>6</xdr:col>
      <xdr:colOff>0</xdr:colOff>
      <xdr:row>16</xdr:row>
      <xdr:rowOff>379640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B500-00000A000000}"/>
            </a:ext>
          </a:extLst>
        </xdr:cNvPr>
        <xdr:cNvSpPr txBox="1">
          <a:spLocks noChangeArrowheads="1"/>
        </xdr:cNvSpPr>
      </xdr:nvSpPr>
      <xdr:spPr bwMode="auto">
        <a:xfrm>
          <a:off x="11465918775" y="502784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22860" rIns="27432" bIns="22860" anchor="ctr" upright="1"/>
        <a:lstStyle/>
        <a:p>
          <a:pPr algn="r" rtl="0">
            <a:defRPr sz="1000"/>
          </a:pPr>
          <a:r>
            <a:rPr lang="fa-I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 ( محكوميت اجراي احكام )</a:t>
          </a: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7</xdr:col>
      <xdr:colOff>102</xdr:colOff>
      <xdr:row>3</xdr:row>
      <xdr:rowOff>180975</xdr:rowOff>
    </xdr:to>
    <xdr:sp macro="" textlink="">
      <xdr:nvSpPr>
        <xdr:cNvPr id="11" name="AutoShape 13">
          <a:extLst>
            <a:ext uri="{FF2B5EF4-FFF2-40B4-BE49-F238E27FC236}">
              <a16:creationId xmlns:a16="http://schemas.microsoft.com/office/drawing/2014/main" id="{00000000-0008-0000-B500-00000B000000}"/>
            </a:ext>
          </a:extLst>
        </xdr:cNvPr>
        <xdr:cNvSpPr>
          <a:spLocks noChangeArrowheads="1"/>
        </xdr:cNvSpPr>
      </xdr:nvSpPr>
      <xdr:spPr bwMode="auto">
        <a:xfrm>
          <a:off x="11464175598" y="161925"/>
          <a:ext cx="8486877" cy="819150"/>
        </a:xfrm>
        <a:prstGeom prst="bevel">
          <a:avLst>
            <a:gd name="adj" fmla="val 12500"/>
          </a:avLst>
        </a:prstGeom>
        <a:gradFill rotWithShape="1">
          <a:gsLst>
            <a:gs pos="0">
              <a:srgbClr val="FFFFFF"/>
            </a:gs>
            <a:gs pos="50000">
              <a:srgbClr val="A6CAF0"/>
            </a:gs>
            <a:gs pos="100000">
              <a:srgbClr val="FFFFFF"/>
            </a:gs>
          </a:gsLst>
          <a:lin ang="5400000" scaled="1"/>
        </a:gradFill>
        <a:ln w="9525" algn="ctr">
          <a:solidFill>
            <a:srgbClr val="333399"/>
          </a:solidFill>
          <a:miter lim="800000"/>
          <a:headEnd/>
          <a:tailEnd/>
        </a:ln>
        <a:effectLst>
          <a:prstShdw prst="shdw17" dist="17961" dir="2700000">
            <a:srgbClr val="1F1F5C"/>
          </a:prstShdw>
        </a:effectLst>
      </xdr:spPr>
      <xdr:txBody>
        <a:bodyPr vertOverflow="clip" wrap="square" lIns="36576" tIns="68580" rIns="36576" bIns="68580" anchor="ctr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a-IR" sz="1200" b="1" i="0" strike="noStrike">
              <a:solidFill>
                <a:srgbClr val="000000"/>
              </a:solidFill>
              <a:latin typeface="Arial"/>
              <a:cs typeface="B Homa" pitchFamily="2" charset="-78"/>
            </a:rPr>
            <a:t>مقايسه آمار تخلفات</a:t>
          </a:r>
          <a:r>
            <a:rPr lang="fa-IR" sz="1200" b="1" i="0" strike="noStrike" baseline="0">
              <a:solidFill>
                <a:srgbClr val="000000"/>
              </a:solidFill>
              <a:latin typeface="Arial"/>
              <a:cs typeface="B Homa" pitchFamily="2" charset="-78"/>
            </a:rPr>
            <a:t> </a:t>
          </a:r>
          <a:r>
            <a:rPr lang="fa-IR" sz="1200" b="1" i="0" strike="noStrike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نهاده های تغذیه ای و مکمل</a:t>
          </a:r>
          <a:r>
            <a:rPr lang="fa-IR" sz="1200" b="1" i="0" strike="noStrike" baseline="0">
              <a:solidFill>
                <a:srgbClr val="FF0000"/>
              </a:solidFill>
              <a:latin typeface="Arial"/>
              <a:ea typeface="+mn-ea"/>
              <a:cs typeface="B Homa" pitchFamily="2" charset="-78"/>
            </a:rPr>
            <a:t> های رشد حیوانی </a:t>
          </a:r>
          <a:r>
            <a:rPr lang="fa-IR" sz="1200" b="1" i="0" strike="noStrike">
              <a:solidFill>
                <a:srgbClr val="000000"/>
              </a:solidFill>
              <a:latin typeface="Arial"/>
              <a:ea typeface="+mn-ea"/>
              <a:cs typeface="B Homa" pitchFamily="2" charset="-78"/>
            </a:rPr>
            <a:t>از ابتدای سال 1400 تا  1400/08/07 و مقایسه با  مدت مشابه سال قبل</a:t>
          </a:r>
          <a:endParaRPr lang="en-US" sz="1200" b="1" i="0" strike="noStrike">
            <a:solidFill>
              <a:srgbClr val="000000"/>
            </a:solidFill>
            <a:latin typeface="Arial"/>
            <a:ea typeface="+mn-ea"/>
            <a:cs typeface="B Homa" pitchFamily="2" charset="-78"/>
          </a:endParaRPr>
        </a:p>
        <a:p>
          <a:pPr rtl="1"/>
          <a:endParaRPr lang="fa-IR" sz="1100" b="1" i="0">
            <a:latin typeface="+mn-lt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ZLOOM\L\MISYSTEM\Ostan\PIV_D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_D11"/>
    </sheetNames>
    <definedNames>
      <definedName name="Button1_Click"/>
      <definedName name="Button2_Click"/>
      <definedName name="Button3_Click"/>
    </defined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za%20Rast%20Work\&#1705;&#1575;&#1585;&#1607;&#1575;&#1740;%20&#1583;&#1585;%20&#1581;&#1575;&#1604;%20&#1575;&#1606;&#1580;&#1575;&#1605;\&#1593;&#1587;&#1705;&#1585;&#1740;\&#1711;&#1588;&#1578;%20&#1587;&#1740;&#1575;&#1585;%20&#1608;%20&#1606;&#1589;&#1576;%20&#1662;&#1575;&#1585;&#1670;&#1607;%20&#1608;%20&#1578;&#1593;&#1591;&#1740;&#1604;&#1740;%20&#1608;%20&#1575;&#1581;&#1578;&#1705;&#1575;&#1585;%20&#1608;%20%20&#1575;&#1585;&#1586;%20&#1575;&#1586;%20&#1575;&#1576;&#1578;&#1583;&#1575;&#1740;%20&#1587;&#1575;&#1604;1399%20&#1578;&#1575;%20991223&#1608;%20&#1605;&#1602;&#1575;&#1740;&#1587;&#1607;%20&#1576;&#1575;%20%20&#1605;&#1583;&#1578;%20&#1605;&#1588;&#1575;&#1576;&#1607;%20&#1587;&#1575;&#1604;%20&#1602;&#1576;&#1604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za%20Rast%20Work\&#1705;&#1575;&#1585;&#1607;&#1575;&#1740;%20&#1583;&#1585;%20&#1581;&#1575;&#1604;%20&#1575;&#1606;&#1580;&#1575;&#1605;\&#1593;&#1587;&#1705;&#1585;&#1740;\&#1711;&#1588;&#1578;%20&#1587;&#1740;&#1575;&#1585;%20&#1608;%20&#1606;&#1589;&#1576;%20&#1662;&#1575;&#1585;&#1670;&#1607;%20&#1608;%20&#1578;&#1593;&#1591;&#1740;&#1604;&#1740;%20&#1608;%20&#1575;&#1581;&#1578;&#1705;&#1575;&#1585;%20&#1608;%20%20&#1575;&#1585;&#1586;%20&#1575;&#1586;%20&#1575;&#1576;&#1578;&#1583;&#1575;&#1740;%20&#1587;&#1575;&#1604;1399%20&#1578;&#1575;%20991223&#1608;%20&#1605;&#1602;&#1575;&#1740;&#1587;&#1607;%20&#1576;&#1575;%20%20&#1605;&#1583;&#1578;%20&#1605;&#1588;&#1575;&#1576;&#1607;%20&#1587;&#1575;&#1604;%20&#1602;&#1576;&#1604;.xlsx" TargetMode="External"/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Reza%20Rast%20Work\&#1705;&#1575;&#1585;&#1607;&#1575;&#1740;%20&#1583;&#1585;%20&#1581;&#1575;&#1604;%20&#1575;&#1606;&#1580;&#1575;&#1605;\&#1593;&#1587;&#1705;&#1585;&#1740;\&#1711;&#1588;&#1578;%20&#1587;&#1740;&#1575;&#1585;%20&#1608;%20&#1606;&#1589;&#1576;%20&#1662;&#1575;&#1585;&#1670;&#1607;%20&#1608;%20&#1578;&#1593;&#1591;&#1740;&#1604;&#1740;%20&#1608;%20&#1575;&#1581;&#1578;&#1705;&#1575;&#1585;%20&#1608;%20%20&#1575;&#1585;&#1586;%20&#1575;&#1586;%20&#1575;&#1576;&#1578;&#1583;&#1575;&#1740;%20&#1587;&#1575;&#1604;1399%20&#1578;&#1575;%20991223&#1608;%20&#1605;&#1602;&#1575;&#1740;&#1587;&#1607;%20&#1576;&#1575;%20%20&#1605;&#1583;&#1578;%20&#1605;&#1588;&#1575;&#1576;&#1607;%20&#1587;&#1575;&#1604;%20&#1602;&#1576;&#1604;.xlsx" TargetMode="External"/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-rasta" refreshedDate="44319.470732060188" createdVersion="3" refreshedVersion="3" minRefreshableVersion="3" recordCount="25" xr:uid="{00000000-000A-0000-FFFF-FFFF0A000000}">
  <cacheSource type="worksheet">
    <worksheetSource ref="A1:F26" sheet="FKala98" r:id="rId2"/>
  </cacheSource>
  <cacheFields count="6">
    <cacheField name="موضوع پرونده" numFmtId="0">
      <sharedItems containsMixedTypes="1" containsNumber="1" containsInteger="1" minValue="0" maxValue="0" count="4">
        <s v="پرونده ويژه بهداشت، دارو و درمان"/>
        <n v="0"/>
        <s v="کالا و خدمات"/>
        <s v="پرونده قاچاق کالا و ارز"/>
      </sharedItems>
    </cacheField>
    <cacheField name="موجودی" numFmtId="0">
      <sharedItems containsMixedTypes="1" containsNumber="1" containsInteger="1" minValue="0" maxValue="331"/>
    </cacheField>
    <cacheField name="وارده" numFmtId="0">
      <sharedItems containsSemiMixedTypes="0" containsString="0" containsNumber="1" containsInteger="1" minValue="0" maxValue="3909"/>
    </cacheField>
    <cacheField name="مختومه" numFmtId="0">
      <sharedItems containsMixedTypes="1" containsNumber="1" containsInteger="1" minValue="0" maxValue="3893"/>
    </cacheField>
    <cacheField name="مانده" numFmtId="0">
      <sharedItems containsSemiMixedTypes="0" containsString="0" containsNumber="1" containsInteger="1" minValue="0" maxValue="347"/>
    </cacheField>
    <cacheField name="محکومیت" numFmtId="0">
      <sharedItems containsSemiMixedTypes="0" containsString="0" containsNumber="1" containsInteger="1" minValue="0" maxValue="4001451709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-rasta" refreshedDate="44319.471225810186" createdVersion="3" refreshedVersion="3" minRefreshableVersion="3" recordCount="25" xr:uid="{00000000-000A-0000-FFFF-FFFF0B000000}">
  <cacheSource type="worksheet">
    <worksheetSource ref="A1:F26" sheet="FKala1400 (2)"/>
  </cacheSource>
  <cacheFields count="6">
    <cacheField name="موضوع پرونده" numFmtId="0">
      <sharedItems containsMixedTypes="1" containsNumber="1" containsInteger="1" minValue="0" maxValue="0" count="4">
        <s v="پرونده ويژه بهداشت، دارو و درمان"/>
        <n v="0"/>
        <s v="کالا و خدمات"/>
        <s v="پرونده قاچاق کالا و ارز"/>
      </sharedItems>
    </cacheField>
    <cacheField name="موجودی" numFmtId="0">
      <sharedItems containsSemiMixedTypes="0" containsString="0" containsNumber="1" containsInteger="1" minValue="0" maxValue="355"/>
    </cacheField>
    <cacheField name="وارده" numFmtId="0">
      <sharedItems containsSemiMixedTypes="0" containsString="0" containsNumber="1" containsInteger="1" minValue="0" maxValue="886"/>
    </cacheField>
    <cacheField name="مختومه" numFmtId="0">
      <sharedItems containsSemiMixedTypes="0" containsString="0" containsNumber="1" containsInteger="1" minValue="0" maxValue="669"/>
    </cacheField>
    <cacheField name="مانده" numFmtId="0">
      <sharedItems containsSemiMixedTypes="0" containsString="0" containsNumber="1" containsInteger="1" minValue="0" maxValue="572"/>
    </cacheField>
    <cacheField name="محکومیت" numFmtId="0">
      <sharedItems containsSemiMixedTypes="0" containsString="0" containsNumber="1" containsInteger="1" minValue="0" maxValue="832789095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-rasta" refreshedDate="44319.470732060188" createdVersion="3" refreshedVersion="3" minRefreshableVersion="3" recordCount="25" xr:uid="{00000000-000A-0000-FFFF-FFFF0C000000}">
  <cacheSource type="worksheet">
    <worksheetSource ref="A1:F26" sheet="FKala98" r:id="rId2"/>
  </cacheSource>
  <cacheFields count="6">
    <cacheField name="موضوع پرونده" numFmtId="0">
      <sharedItems containsMixedTypes="1" containsNumber="1" containsInteger="1" minValue="0" maxValue="0" count="4">
        <s v="پرونده ويژه بهداشت، دارو و درمان"/>
        <n v="0"/>
        <s v="کالا و خدمات"/>
        <s v="پرونده قاچاق کالا و ارز"/>
      </sharedItems>
    </cacheField>
    <cacheField name="موجودی" numFmtId="0">
      <sharedItems containsMixedTypes="1" containsNumber="1" containsInteger="1" minValue="0" maxValue="331"/>
    </cacheField>
    <cacheField name="وارده" numFmtId="0">
      <sharedItems containsSemiMixedTypes="0" containsString="0" containsNumber="1" containsInteger="1" minValue="0" maxValue="3909"/>
    </cacheField>
    <cacheField name="مختومه" numFmtId="0">
      <sharedItems containsMixedTypes="1" containsNumber="1" containsInteger="1" minValue="0" maxValue="3893"/>
    </cacheField>
    <cacheField name="مانده" numFmtId="0">
      <sharedItems containsSemiMixedTypes="0" containsString="0" containsNumber="1" containsInteger="1" minValue="0" maxValue="347"/>
    </cacheField>
    <cacheField name="محکومیت" numFmtId="0">
      <sharedItems containsSemiMixedTypes="0" containsString="0" containsNumber="1" containsInteger="1" minValue="0" maxValue="4001451709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-rasta" refreshedDate="44319.470732060188" createdVersion="3" refreshedVersion="3" minRefreshableVersion="3" recordCount="25" xr:uid="{00000000-000A-0000-FFFF-FFFF0D000000}">
  <cacheSource type="worksheet">
    <worksheetSource ref="A1:F26" sheet="FKala98" r:id="rId2"/>
  </cacheSource>
  <cacheFields count="6">
    <cacheField name="موضوع پرونده" numFmtId="0">
      <sharedItems containsMixedTypes="1" containsNumber="1" containsInteger="1" minValue="0" maxValue="0" count="4">
        <s v="پرونده ويژه بهداشت، دارو و درمان"/>
        <n v="0"/>
        <s v="کالا و خدمات"/>
        <s v="پرونده قاچاق کالا و ارز"/>
      </sharedItems>
    </cacheField>
    <cacheField name="موجودی" numFmtId="0">
      <sharedItems containsMixedTypes="1" containsNumber="1" containsInteger="1" minValue="0" maxValue="331"/>
    </cacheField>
    <cacheField name="وارده" numFmtId="0">
      <sharedItems containsSemiMixedTypes="0" containsString="0" containsNumber="1" containsInteger="1" minValue="0" maxValue="3909"/>
    </cacheField>
    <cacheField name="مختومه" numFmtId="0">
      <sharedItems containsMixedTypes="1" containsNumber="1" containsInteger="1" minValue="0" maxValue="3893"/>
    </cacheField>
    <cacheField name="مانده" numFmtId="0">
      <sharedItems containsSemiMixedTypes="0" containsString="0" containsNumber="1" containsInteger="1" minValue="0" maxValue="347"/>
    </cacheField>
    <cacheField name="محکومیت" numFmtId="0">
      <sharedItems containsSemiMixedTypes="0" containsString="0" containsNumber="1" containsInteger="1" minValue="0" maxValue="4001451709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n v="0"/>
    <n v="2"/>
    <n v="2"/>
    <n v="0"/>
    <n v="1000000"/>
  </r>
  <r>
    <x v="1"/>
    <n v="0"/>
    <n v="0"/>
    <n v="0"/>
    <n v="0"/>
    <n v="0"/>
  </r>
  <r>
    <x v="2"/>
    <n v="331"/>
    <n v="3909"/>
    <n v="3893"/>
    <n v="347"/>
    <n v="400145170914"/>
  </r>
  <r>
    <x v="3"/>
    <n v="4"/>
    <n v="61"/>
    <n v="59"/>
    <n v="6"/>
    <n v="9733648785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e v="#VALUE!"/>
    <n v="0"/>
    <s v="-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">
  <r>
    <x v="0"/>
    <n v="0"/>
    <n v="12"/>
    <n v="12"/>
    <n v="0"/>
    <n v="29000000"/>
  </r>
  <r>
    <x v="1"/>
    <n v="0"/>
    <n v="0"/>
    <n v="0"/>
    <n v="0"/>
    <n v="0"/>
  </r>
  <r>
    <x v="2"/>
    <n v="355"/>
    <n v="886"/>
    <n v="669"/>
    <n v="572"/>
    <n v="6131844566"/>
  </r>
  <r>
    <x v="3"/>
    <n v="11"/>
    <n v="20"/>
    <n v="15"/>
    <n v="16"/>
    <n v="8327890956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5">
  <r>
    <x v="0"/>
    <n v="0"/>
    <n v="2"/>
    <n v="2"/>
    <n v="0"/>
    <n v="1000000"/>
  </r>
  <r>
    <x v="1"/>
    <n v="0"/>
    <n v="0"/>
    <n v="0"/>
    <n v="0"/>
    <n v="0"/>
  </r>
  <r>
    <x v="2"/>
    <n v="331"/>
    <n v="3909"/>
    <n v="3893"/>
    <n v="347"/>
    <n v="400145170914"/>
  </r>
  <r>
    <x v="3"/>
    <n v="4"/>
    <n v="61"/>
    <n v="59"/>
    <n v="6"/>
    <n v="9733648785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e v="#VALUE!"/>
    <n v="0"/>
    <s v="-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25">
  <r>
    <x v="0"/>
    <n v="0"/>
    <n v="2"/>
    <n v="2"/>
    <n v="0"/>
    <n v="1000000"/>
  </r>
  <r>
    <x v="1"/>
    <n v="0"/>
    <n v="0"/>
    <n v="0"/>
    <n v="0"/>
    <n v="0"/>
  </r>
  <r>
    <x v="2"/>
    <n v="331"/>
    <n v="3909"/>
    <n v="3893"/>
    <n v="347"/>
    <n v="400145170914"/>
  </r>
  <r>
    <x v="3"/>
    <n v="4"/>
    <n v="61"/>
    <n v="59"/>
    <n v="6"/>
    <n v="9733648785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e v="#VALUE!"/>
    <n v="0"/>
    <s v="-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  <r>
    <x v="1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8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3D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42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47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4C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51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5600-000000000000}" name="PivotTable1" cacheId="3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5C00-000000000000}" name="PivotTable1" cacheId="0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6100-000000000000}" name="PivotTable1" cacheId="1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6600-000000000000}" name="PivotTable1" cacheId="0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73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78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7D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82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87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8C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91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96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9B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A0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A5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AA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AF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B400-000000000000}" name="PivotTable1" cacheId="2" applyNumberFormats="0" applyBorderFormats="0" applyFontFormats="0" applyPatternFormats="0" applyAlignmentFormats="0" applyWidthHeightFormats="1" dataCaption="Values" showMissing="0" updatedVersion="3" minRefreshableVersion="3" useAutoFormatting="1" itemPrintTitles="1" createdVersion="5" indent="0" outline="1" outlineData="1" multipleFieldFilters="0">
  <location ref="H1:M6" firstHeaderRow="1" firstDataRow="2" firstDataCol="1"/>
  <pivotFields count="6">
    <pivotField axis="axisRow" showAll="0">
      <items count="5">
        <item h="1" x="1"/>
        <item x="2"/>
        <item x="0"/>
        <item x="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</pivotFields>
  <rowFields count="1">
    <field x="0"/>
  </rowFields>
  <rowItems count="4">
    <i>
      <x v="1"/>
    </i>
    <i>
      <x v="2"/>
    </i>
    <i>
      <x v="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موجودی" fld="1" baseField="0" baseItem="0"/>
    <dataField name="Sum of وارده" fld="2" baseField="0" baseItem="0"/>
    <dataField name="Sum of مختومه" fld="3" baseField="0" baseItem="0"/>
    <dataField name="Sum of مانده" fld="4" baseField="0" baseItem="0"/>
    <dataField name="Sum of محکومیت" fld="5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UnitCaseCourtSubjectStatisticsReportDetail&amp;extension=xls&amp;@Clicked=Clicked&amp;@Detail=Stock&amp;@LCode=1&amp;@fromdatetime=1399/01/01&amp;@todatetime=1399/06/14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3" Type="http://schemas.openxmlformats.org/officeDocument/2006/relationships/hyperlink" Target="http://172.16.90.7:88/ReportViewer.aspx?reportName=PUnitCaseCourtSubjectStatisticsReportDetail&amp;@Clicked=Clicked&amp;@Detail=Input&amp;@LCode=1&amp;@fromdatetime=1399/01/01&amp;@todatetime=1399/06/14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7" Type="http://schemas.openxmlformats.org/officeDocument/2006/relationships/hyperlink" Target="http://172.16.90.7:88/ReportViewer.aspx?reportName=PUnitCaseCourtSubjectStatisticsReportDetail&amp;@Clicked=Clicked&amp;@Detail=Input&amp;@LCode=1&amp;@fromdatetime=1399/01/01&amp;@todatetime=1399/06/14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2" Type="http://schemas.openxmlformats.org/officeDocument/2006/relationships/hyperlink" Target="http://172.16.90.7:88/ReportViewer.aspx?reportName=PUnitCaseCourtSubjectStatisticsReportDetail&amp;@Clicked=Clicked&amp;@Detail=Output&amp;@LCode=1&amp;@fromdatetime=1399/01/01&amp;@todatetime=1399/06/14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1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399/01/01&amp;@todatetime=1399/06/14&amp;@CreateCaseTypeReport=%20%d8%b9%d8%a7%d8%af%db%8c%20%d9%88%20%da%af%d8%b4%d8%aa%20%d8%b3%db%8c%d8%a7%d8%b1%20%d9%88%20%d8%b7%d8%b1%d8%ad%20%d9%86%d8%b8%d8%a7%d8%b1%d8%aa%d9%8a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6" Type="http://schemas.openxmlformats.org/officeDocument/2006/relationships/hyperlink" Target="http://172.16.90.7:88/ReportViewer.aspx?reportName=PUnitCaseCourtSubjectStatisticsReportDetail&amp;@Clicked=Clicked&amp;@Detail=Output&amp;@LCode=1&amp;@fromdatetime=1399/01/01&amp;@todatetime=1399/06/14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5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399/01/01&amp;@todatetime=1399/06/14&amp;@CreateCaseTypeReport=%20%d8%b9%d8%a7%d8%af%db%8c%20%d9%88%20%da%af%d8%b4%d8%aa%20%d8%b3%db%8c%d8%a7%d8%b1%20%d9%88%20%d8%b7%d8%b1%d8%ad%20%d9%86%d8%b8%d8%a7%d8%b1%d8%aa%d9%8a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10" Type="http://schemas.openxmlformats.org/officeDocument/2006/relationships/drawing" Target="../drawings/drawing4.xml"/><Relationship Id="rId4" Type="http://schemas.openxmlformats.org/officeDocument/2006/relationships/hyperlink" Target="http://172.16.90.7:88/ReportViewer.aspx?reportName=PUnitCaseCourtSubjectStatisticsReportDetail&amp;extension=xls&amp;@Clicked=Clicked&amp;@Detail=Stock&amp;@LCode=1&amp;@fromdatetime=1399/01/01&amp;@todatetime=1399/06/14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9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6/14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3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6/14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7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6/14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2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6/14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1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6/14&amp;@CreateCaseTypeReport=%20%d8%b9%d8%a7%d8%af%db%8c%20%d9%88%20%da%af%d8%b4%d8%aa%20%d8%b3%db%8c%d8%a7%d8%b1%20%d9%88%20%d8%b7%d8%b1%d8%ad%20%d9%86%d8%b8%d8%a7%d8%b1%d8%aa%d9%8a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6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6/14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5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6/14&amp;@CreateCaseTypeReport=%20%d8%b9%d8%a7%d8%af%db%8c%20%d9%88%20%da%af%d8%b4%d8%aa%20%d8%b3%db%8c%d8%a7%d8%b1%20%d9%88%20%d8%b7%d8%b1%d8%ad%20%d9%86%d8%b8%d8%a7%d8%b1%d8%aa%d9%8a&amp;@CodeSubject=2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10" Type="http://schemas.openxmlformats.org/officeDocument/2006/relationships/drawing" Target="../drawings/drawing5.xml"/><Relationship Id="rId4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6/14&amp;@CodeSubject=1&amp;@CreateCaseTypeReportCode=(%271%27%2c%272%27%2c%273%27)&amp;@ParentUnitId=1&amp;@ImportanceDegree=(%273%27)&amp;@Guild=(%271%27%2c%272%27)&amp;@CaseType=(%271%27)&amp;@NajaUnit=&amp;@ViolationPriceFrom=&amp;@ViolationPriceTo=&amp;@CbxPersonType=&amp;@PBRegulatoryPlanID=" TargetMode="External"/><Relationship Id="rId9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UnitCaseCourtSubjectStatisticsReportDetail&amp;extension=xls&amp;@Clicked=Clicked&amp;@Detail=Stock&amp;@LCode=1&amp;@fromdatetime=1399/01/01&amp;@todatetime=1399/07/23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://172.16.90.7:88/ReportViewer.aspx?reportName=PUnitCaseCourtSubjectStatisticsReportDetail&amp;@Clicked=Clicked&amp;@Detail=Input&amp;@LCode=1&amp;@fromdatetime=1399/01/01&amp;@todatetime=1399/07/23&amp;@CreateCaseTypeReport=%da%af%d8%b4%d8%aa%20%d8%b3%db%8c%d8%a7%d8%b1&amp;extension=xls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7" Type="http://schemas.openxmlformats.org/officeDocument/2006/relationships/hyperlink" Target="http://172.16.90.7:88/ReportViewer.aspx?reportName=PUnitCaseCourtSubjectStatisticsReportDetail&amp;@Clicked=Clicked&amp;@Detail=Input&amp;@LCode=1&amp;@fromdatetime=1399/01/01&amp;@todatetime=1399/07/23&amp;@CreateCaseTypeReport=%da%af%d8%b4%d8%aa%20%d8%b3%db%8c%d8%a7%d8%b1&amp;extension=xls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2" Type="http://schemas.openxmlformats.org/officeDocument/2006/relationships/hyperlink" Target="http://172.16.90.7:88/ReportViewer.aspx?reportName=PUnitCaseCourtSubjectStatisticsReportDetail&amp;extension=xls&amp;@Clicked=Clicked&amp;@Detail=Stock&amp;@LCode=1&amp;@fromdatetime=1399/01/01&amp;@todatetime=1399/07/23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2" Type="http://schemas.openxmlformats.org/officeDocument/2006/relationships/hyperlink" Target="http://172.16.90.7:88/ReportViewer.aspx?reportName=PUnitCaseCourtSubjectStatisticsReportDetail&amp;@Clicked=Clicked&amp;@Detail=Output&amp;@LCode=1&amp;@fromdatetime=1399/01/01&amp;@todatetime=1399/07/23&amp;@CreateCaseTypeReport=%da%af%d8%b4%d8%aa%20%d8%b3%db%8c%d8%a7%d8%b1&amp;extension=xls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399/01/01&amp;@todatetime=1399/07/23&amp;@CreateCaseTypeReport=%da%af%d8%b4%d8%aa%20%d8%b3%db%8c%d8%a7%d8%b1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6" Type="http://schemas.openxmlformats.org/officeDocument/2006/relationships/hyperlink" Target="http://172.16.90.7:88/ReportViewer.aspx?reportName=PUnitCaseCourtSubjectStatisticsReportDetail&amp;@Clicked=Clicked&amp;@Detail=Output&amp;@LCode=1&amp;@fromdatetime=1399/01/01&amp;@todatetime=1399/07/23&amp;@CreateCaseTypeReport=%da%af%d8%b4%d8%aa%20%d8%b3%db%8c%d8%a7%d8%b1&amp;extension=xls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1" Type="http://schemas.openxmlformats.org/officeDocument/2006/relationships/hyperlink" Target="http://172.16.90.7:88/ReportViewer.aspx?reportName=PUnitCaseCourtSubjectStatisticsReportDetail&amp;@Clicked=Clicked&amp;@Detail=Input&amp;@LCode=1&amp;@fromdatetime=1399/01/01&amp;@todatetime=1399/07/23&amp;@CreateCaseTypeReport=%da%af%d8%b4%d8%aa%20%d8%b3%db%8c%d8%a7%d8%b1&amp;extension=xls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5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399/01/01&amp;@todatetime=1399/07/23&amp;@CreateCaseTypeReport=%da%af%d8%b4%d8%aa%20%d8%b3%db%8c%d8%a7%d8%b1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0" Type="http://schemas.openxmlformats.org/officeDocument/2006/relationships/hyperlink" Target="http://172.16.90.7:88/ReportViewer.aspx?reportName=PUnitCaseCourtSubjectStatisticsReportDetail&amp;@Clicked=Clicked&amp;@Detail=Output&amp;@LCode=1&amp;@fromdatetime=1399/01/01&amp;@todatetime=1399/07/23&amp;@CreateCaseTypeReport=%da%af%d8%b4%d8%aa%20%d8%b3%db%8c%d8%a7%d8%b1&amp;extension=xls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4" Type="http://schemas.openxmlformats.org/officeDocument/2006/relationships/hyperlink" Target="http://172.16.90.7:88/ReportViewer.aspx?reportName=PUnitCaseCourtSubjectStatisticsReportDetail&amp;extension=xls&amp;@Clicked=Clicked&amp;@Detail=Stock&amp;@LCode=1&amp;@fromdatetime=1399/01/01&amp;@todatetime=1399/07/23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9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399/01/01&amp;@todatetime=1399/07/23&amp;@CreateCaseTypeReport=%da%af%d8%b4%d8%aa%20%d8%b3%db%8c%d8%a7%d8%b1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23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3" Type="http://schemas.openxmlformats.org/officeDocument/2006/relationships/printerSettings" Target="../printerSettings/printerSettings8.bin"/><Relationship Id="rId3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23&amp;@CreateCaseTypeReport=%da%af%d8%b4%d8%aa%20%d8%b3%db%8c%d8%a7%d8%b1&amp;extension=xls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7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23&amp;@CreateCaseTypeReport=%da%af%d8%b4%d8%aa%20%d8%b3%db%8c%d8%a7%d8%b1&amp;extension=xls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2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23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2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23&amp;@CreateCaseTypeReport=%da%af%d8%b4%d8%aa%20%d8%b3%db%8c%d8%a7%d8%b1&amp;extension=xls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23&amp;@CreateCaseTypeReport=%da%af%d8%b4%d8%aa%20%d8%b3%db%8c%d8%a7%d8%b1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6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23&amp;@CreateCaseTypeReport=%da%af%d8%b4%d8%aa%20%d8%b3%db%8c%d8%a7%d8%b1&amp;extension=xls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1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23&amp;@CreateCaseTypeReport=%da%af%d8%b4%d8%aa%20%d8%b3%db%8c%d8%a7%d8%b1&amp;extension=xls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5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23&amp;@CreateCaseTypeReport=%da%af%d8%b4%d8%aa%20%d8%b3%db%8c%d8%a7%d8%b1&amp;@CodeSubject=2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0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23&amp;@CreateCaseTypeReport=%da%af%d8%b4%d8%aa%20%d8%b3%db%8c%d8%a7%d8%b1&amp;extension=xls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4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23&amp;@CodeSubject=1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9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23&amp;@CreateCaseTypeReport=%da%af%d8%b4%d8%aa%20%d8%b3%db%8c%d8%a7%d8%b1&amp;@CodeSubject=3&amp;@CreateCaseTypeReportCode=(%272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4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2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3" Type="http://schemas.openxmlformats.org/officeDocument/2006/relationships/printerSettings" Target="../printerSettings/printerSettings11.bin"/><Relationship Id="rId3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1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7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2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2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3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2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1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1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6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2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1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3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5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2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0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3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4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1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9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3&amp;@CreateCaseTypeReportCode=(%271%27%2c%272%27%2c%273%27%2c%274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4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2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3" Type="http://schemas.openxmlformats.org/officeDocument/2006/relationships/printerSettings" Target="../printerSettings/printerSettings12.bin"/><Relationship Id="rId3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1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7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2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2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3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2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1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1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6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2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1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3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5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2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0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3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4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1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9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3&amp;@CreateCaseTypeReportCode=(%271%27%2c%272%27%2c%273%27%2c%274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2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1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7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2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2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3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2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1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1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6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2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1" Type="http://schemas.openxmlformats.org/officeDocument/2006/relationships/hyperlink" Target="http://172.16.90.7:88/ReportViewer.aspx?reportName=PUnitCaseCourtSubjectStatisticsReportDetail&amp;@Clicked=Clicked&amp;@Detail=In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3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5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2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0" Type="http://schemas.openxmlformats.org/officeDocument/2006/relationships/hyperlink" Target="http://172.16.90.7:88/ReportViewer.aspx?reportName=PUnitCaseCourtSubjectStatisticsReportDetail&amp;@Clicked=Clicked&amp;@Detail=Output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extension=xls&amp;@CodeSubject=3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4" Type="http://schemas.openxmlformats.org/officeDocument/2006/relationships/hyperlink" Target="http://172.16.90.7:88/ReportViewer.aspx?reportName=PUnitCaseCourtSubjectStatisticsReportDetail&amp;extension=xls&amp;@Clicked=Clicked&amp;@Detail=Stock&amp;@LCode=1&amp;@fromdatetime=1400/01/01&amp;@todatetime=1400/07/10&amp;@CodeSubject=1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9" Type="http://schemas.openxmlformats.org/officeDocument/2006/relationships/hyperlink" Target="http://172.16.90.7:88/ReportViewer.aspx?reportName=PUnitCaseCourtSubjectStatisticsReportDetail&amp;extension=xls&amp;@Clicked=Clicked&amp;@Detail=Remianed&amp;@LCode=1&amp;@fromdatetime=1400/01/01&amp;@todatetime=1400/07/10&amp;@CreateCaseTypeReport=%d8%b9%d8%a7%d8%af%db%8c%20%d9%88%20%da%af%d8%b4%d8%aa%20%d8%b3%db%8c%d8%a7%d8%b1%20%d9%88%20%d8%b7%d8%b1%d8%ad%20%d9%86%d8%b8%d8%a7%d8%b1%d8%aa%d9%8a%20%d9%88%20%d9%85%da%a9%d8%a7%d9%86%d9%8a%d8%b2%d9%87&amp;@CodeSubject=3&amp;@CreateCaseTypeReportCode=(%271%27%2c%272%27%2c%273%27%2c%274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2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3" Type="http://schemas.openxmlformats.org/officeDocument/2006/relationships/printerSettings" Target="../printerSettings/printerSettings14.bin"/><Relationship Id="rId3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7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2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3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2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1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6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1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3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5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2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0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3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4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1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9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3&amp;@CreateCaseTypeReportCode=(%271%27%2c%272%27%2c%273%27)&amp;@ParentUnitId=1&amp;@ImportanceDegree=(%271%27%2c%272%27%2c%273%27)&amp;@Guild=(%271%27%2c%272%27)&amp;@CaseType=(%271%27)&amp;@NajaUnit=(%2711000%27)&amp;@ViolationPriceFrom=&amp;@ViolationPriceTo=&amp;@CbxPersonType=&amp;@PBRegulatoryPlanID=" TargetMode="External"/><Relationship Id="rId14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2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3" Type="http://schemas.openxmlformats.org/officeDocument/2006/relationships/printerSettings" Target="../printerSettings/printerSettings15.bin"/><Relationship Id="rId3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7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2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3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2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1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6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1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3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5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2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0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3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4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1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9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3&amp;@CreateCaseTypeReportCode=(%271%27%2c%272%27%2c%273%27)&amp;@ParentUnitId=1&amp;@ImportanceDegree=(%271%27%2c%272%27%2c%273%27)&amp;@Guild=(%271%27%2c%272%27)&amp;@CaseType=(%271%27)&amp;@NajaUnit=(%272%27%2c%27104203%27%2c%271%27%2c%27104205%27)&amp;@ViolationPriceFrom=&amp;@ViolationPriceTo=&amp;@CbxPersonType=&amp;@PBRegulatoryPlanID=" TargetMode="External"/><Relationship Id="rId14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2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3" Type="http://schemas.openxmlformats.org/officeDocument/2006/relationships/printerSettings" Target="../printerSettings/printerSettings16.bin"/><Relationship Id="rId3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7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2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3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2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1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1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6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2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1" Type="http://schemas.openxmlformats.org/officeDocument/2006/relationships/hyperlink" Target="http://172.16.10.102/ReportViewer.aspx?reportName=PUnitCaseCourtSubjectStatisticsReportDetail&amp;@Clicked=Clicked&amp;@Detail=In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3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5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2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0" Type="http://schemas.openxmlformats.org/officeDocument/2006/relationships/hyperlink" Target="http://172.16.10.102/ReportViewer.aspx?reportName=PUnitCaseCourtSubjectStatisticsReportDetail&amp;@Clicked=Clicked&amp;@Detail=Output&amp;@LCode=1&amp;@fromdatetime=1399/01/01&amp;@todatetime=1399/12/30&amp;@CreateCaseTypeReport=%20%d8%b9%d8%a7%d8%af%db%8c%20%d9%88%20%da%af%d8%b4%d8%aa%20%d8%b3%db%8c%d8%a7%d8%b1%20%d9%88%20%d8%b7%d8%b1%d8%ad%20%d9%86%d8%b8%d8%a7%d8%b1%d8%aa%d9%8a&amp;extension=xls&amp;@CodeSubject=3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4" Type="http://schemas.openxmlformats.org/officeDocument/2006/relationships/hyperlink" Target="http://172.16.10.102/ReportViewer.aspx?reportName=PUnitCaseCourtSubjectStatisticsReportDetail&amp;extension=xls&amp;@Clicked=Clicked&amp;@Detail=Stock&amp;@LCode=1&amp;@fromdatetime=1399/01/01&amp;@todatetime=1399/12/30&amp;@CodeSubject=1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9" Type="http://schemas.openxmlformats.org/officeDocument/2006/relationships/hyperlink" Target="http://172.16.10.102/ReportViewer.aspx?reportName=PUnitCaseCourtSubjectStatisticsReportDetail&amp;extension=xls&amp;@Clicked=Clicked&amp;@Detail=Remianed&amp;@LCode=1&amp;@fromdatetime=1399/01/01&amp;@todatetime=1399/12/30&amp;@CreateCaseTypeReport=%20%d8%b9%d8%a7%d8%af%db%8c%20%d9%88%20%da%af%d8%b4%d8%aa%20%d8%b3%db%8c%d8%a7%d8%b1%20%d9%88%20%d8%b7%d8%b1%d8%ad%20%d9%86%d8%b8%d8%a7%d8%b1%d8%aa%d9%8a&amp;@CodeSubject=3&amp;@CreateCaseTypeReportCode=(%271%27%2c%272%27%2c%273%27)&amp;@ParentUnitId=1&amp;@ImportanceDegree=(%271%27%2c%272%27%2c%273%27)&amp;@Guild=(%271%27%2c%272%27)&amp;@CaseType=(%271%27)&amp;@NajaUnit=&amp;@ViolationPriceFrom=&amp;@ViolationPriceTo=&amp;@CbxPersonType=&amp;@PBRegulatoryPlanID=" TargetMode="External"/><Relationship Id="rId14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16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17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&amp;@guId=&amp;@CreateCaseType=&amp;@PBTradeUnitTypeID=&amp;@TradeUnitTypeID=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19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20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&amp;@guId=&amp;@CreateCaseType=&amp;@PBTradeUnitTypeID=&amp;@TradeUnitTypeID=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drawing" Target="../drawings/drawing22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drawing" Target="../drawings/drawing23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69004070178305523%25%27&amp;@CaseType=%d8%a7%d8%b5%d9%84%d9%8a&amp;@CodeCaseType=1&amp;@ImportanceDegree=&amp;@guId=&amp;@CreateCaseType=&amp;@PBTradeUnitTypeID=&amp;@TradeUnitTypeID=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0.bin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drawing" Target="../drawings/drawing25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drawing" Target="../drawings/drawing26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800181012150171305406%25%27&amp;@CaseType=%d8%a7%d8%b5%d9%84%d9%8a&amp;@CodeCaseType=1&amp;@ImportanceDegree=&amp;@guId=&amp;@CreateCaseType=&amp;@PBTradeUnitTypeID=&amp;@TradeUnitTypeID=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drawing" Target="../drawings/drawing28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/Relationships>
</file>

<file path=xl/worksheets/_rels/sheet40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drawing" Target="../drawings/drawing29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10190%25%27%20Or%20Pro.proLevelcode%20like%271000520007600141%25%27&amp;@CaseType=%d8%a7%d8%b5%d9%84%d9%8a&amp;@CodeCaseType=1&amp;@ImportanceDegree=&amp;@guId=&amp;@CreateCaseType=&amp;@PBTradeUnitTypeID=&amp;@TradeUnitTypeID=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43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31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/Relationships>
</file>

<file path=xl/worksheets/_rels/sheet45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32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3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a%a9%d8%a7%d9%84%d8%a7%20%d9%88%20%d8%ae%d8%af%d9%85%d8%a7%d8%aa&amp;extension=xls&amp;@CodeSubject=1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3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6001490090004547%25%27%20Or%20Pro.proLevelcode%20like%271000520006800064%25%27%20Or%20Pro.proLevelcode%20like%271000520006800062%25%27%20Or%20Pro.proLevelcode%20like%271000520006800065%25%27%20Or%20Pro.proLevelcode%20like%271000520006800066%25%27%20Or%20Pro.proLevelcode%20like%271000560014900900045471120410797%25%27%20Or%20Pro.proLevelcode%20like%271000520006800397%25%27&amp;@CaseType=%d8%a7%d8%b5%d9%84%d9%8a&amp;@CodeCaseType=1&amp;@ImportanceDegree=&amp;@guId=&amp;@CreateCaseType=&amp;@PBTradeUnitTypeID=&amp;@TradeUnitTypeID=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34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/Relationships>
</file>

<file path=xl/worksheets/_rels/sheet50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35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4/2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4/26&amp;@CaseSubject=%da%a9%d8%a7%d9%84%d8%a7%20%d9%88%20%d8%ae%d8%af%d9%85%d8%a7%d8%aa&amp;extension=xls&amp;@CodeSubject=1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4/26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1%25%27%20Or%20Pro.proLevelcode%20like%2710004800003%25%27&amp;@CaseType=%d8%a7%d8%b5%d9%84%d9%8a&amp;@CodeCaseType=1&amp;@ImportanceDegree=&amp;@guId=&amp;@CreateCaseType=&amp;@PBTradeUnitTypeID=&amp;@TradeUnitTypeID=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4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38.xml"/><Relationship Id="rId2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39.xml"/><Relationship Id="rId2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3600320%25%27&amp;@CaseType=%d8%a7%d8%b5%d9%84%d9%8a&amp;@CodeCaseType=1&amp;@ImportanceDegree=&amp;@guId=&amp;@CreateCaseType=&amp;@PBTradeUnitTypeID=&amp;@TradeUnitTypeID=" TargetMode="Externa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6.bin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41.xml"/><Relationship Id="rId2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42.xml"/><Relationship Id="rId2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00301278%25%27&amp;@CaseType=%d8%a7%d8%b5%d9%84%d9%8a&amp;@CodeCaseType=1&amp;@ImportanceDegree=&amp;@guId=&amp;@CreateCaseType=&amp;@PBTradeUnitTypeID=&amp;@TradeUnitTypeID=" TargetMode="Externa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44.xml"/><Relationship Id="rId2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9/01/01&amp;@todatetime=1399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399/01/01&amp;@todatetime=1399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param=1&amp;@CreateCaseType=&amp;@PBTradeUnitTypeID=&amp;@TradeUnitTypeID=" TargetMode="External"/><Relationship Id="rId25" Type="http://schemas.openxmlformats.org/officeDocument/2006/relationships/drawing" Target="../drawings/drawing45.xml"/><Relationship Id="rId2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400/01/01&amp;@todatetime=1400/01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400/01/01&amp;@todatetime=1400/01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123706790%25%27&amp;@CaseType=%d8%a7%d8%b5%d9%84%d9%8a&amp;@CodeCaseType=1&amp;@ImportanceDegree=&amp;@guId=&amp;@CreateCaseType=&amp;@PBTradeUnitTypeID=&amp;@TradeUnitTypeID=" TargetMode="Externa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68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param=1&amp;@CreateCaseType=&amp;@PBTradeUnitTypeID=&amp;@TradeUnitTypeID=" TargetMode="External"/><Relationship Id="rId2" Type="http://schemas.openxmlformats.org/officeDocument/2006/relationships/hyperlink" Target="http://172.16.10.102/ReportViewer.aspx?reportName=PProductStatisticsDetailReport&amp;@Clicked=Clicked&amp;@Detail=Writ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8/01/01&amp;@todatetime=1398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8/01/01&amp;@todatetime=1398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398/01/01&amp;@todatetime=1398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/Relationships>
</file>

<file path=xl/worksheets/_rels/sheet6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8" Type="http://schemas.openxmlformats.org/officeDocument/2006/relationships/hyperlink" Target="http://172.16.10.102/ReportViewer.aspx?reportName=PProductStatisticsDetailReport&amp;@Clicked=Clicked&amp;@Detail=Writ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1" Type="http://schemas.openxmlformats.org/officeDocument/2006/relationships/hyperlink" Target="http://172.16.10.102/ReportViewer.aspx?reportName=PProductStatisticsDetailReport&amp;@Clicked=Clicked&amp;@Detail=Penalty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7" Type="http://schemas.openxmlformats.org/officeDocument/2006/relationships/hyperlink" Target="http://172.16.10.102/ReportViewer.aspx?reportName=PProductStatisticsPecuniary&amp;@Clicked=Clicked&amp;@Detail=Pecuniary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param=1&amp;@CreateCaseType=&amp;@PBTradeUnitTypeID=&amp;@TradeUnitTypeID=" TargetMode="External"/><Relationship Id="rId2" Type="http://schemas.openxmlformats.org/officeDocument/2006/relationships/hyperlink" Target="http://172.16.10.102/ReportViewer.aspx?reportName=PProductStatisticsDetailReport&amp;@Clicked=Clicked&amp;@Detail=Writ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0" Type="http://schemas.openxmlformats.org/officeDocument/2006/relationships/hyperlink" Target="http://172.16.10.102/ReportViewer.aspx?reportName=PProductStatisticsDetailReport&amp;@Clicked=Clicked&amp;@Detail=Absolution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4" Type="http://schemas.openxmlformats.org/officeDocument/2006/relationships/hyperlink" Target="http://172.16.10.102/ReportViewer.aspx?reportName=PProductStatisticsDetailReport&amp;@Clicked=Clicked&amp;@Detail=Input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3" Type="http://schemas.openxmlformats.org/officeDocument/2006/relationships/hyperlink" Target="http://172.16.10.102/ReportViewer.aspx?reportName=PProductStatisticsDetailReport&amp;@Clicked=Clicked&amp;@Detail=Output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19" Type="http://schemas.openxmlformats.org/officeDocument/2006/relationships/hyperlink" Target="http://172.16.10.102/ReportViewer.aspx?reportName=PProductStatisticsDetailReport&amp;@Clicked=Clicked&amp;@Detail=Incapacity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7/01/01&amp;@todatetime=1397/12/0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7/01/01&amp;@todatetime=1397/12/03&amp;@CaseSubject=%da%a9%d8%a7%d9%84%d8%a7%20%d9%88%20%d8%ae%d8%af%d9%85%d8%a7%d8%aa&amp;extension=xls&amp;@CodeSubject=1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Relationship Id="rId22" Type="http://schemas.openxmlformats.org/officeDocument/2006/relationships/hyperlink" Target="http://172.16.10.102/ReportViewer.aspx?reportName=PProductStatisticsDetailReport&amp;@Clicked=Clicked&amp;@Detail=Remained&amp;@LCode=1&amp;@fromdatetime=1397/01/01&amp;@todatetime=1397/12/03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01001860123706790%25%27&amp;@CaseType=%d8%a7%d8%b5%d9%84%d9%8a&amp;@CodeCaseType=1&amp;@ImportanceDegree=&amp;@guId=&amp;@CreateCaseType=&amp;@PBTradeUnitTypeID=&amp;@TradeUnitTypeID=" TargetMode="External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2" Type="http://schemas.openxmlformats.org/officeDocument/2006/relationships/hyperlink" Target="http://172.16.10.102/ReportViewer.aspx?reportName=PProductStatisticsDetailReport&amp;@Clicked=Clicked&amp;@Detail=Writ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7/01/01&amp;@todatetime=1397/12/29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7/01/01&amp;@todatetime=1397/12/29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73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2" Type="http://schemas.openxmlformats.org/officeDocument/2006/relationships/hyperlink" Target="http://172.16.10.102/ReportViewer.aspx?reportName=PProductStatisticsDetailReport&amp;@Clicked=Clicked&amp;@Detail=Writ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8/01/01&amp;@todatetime=1398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8/01/01&amp;@todatetime=1398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10.102/ReportViewer.aspx?reportName=PProductStatisticsDetailReport&amp;@Clicked=Clicked&amp;@Detail=Input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3" Type="http://schemas.openxmlformats.org/officeDocument/2006/relationships/hyperlink" Target="http://172.16.10.102/ReportViewer.aspx?reportName=PProductStatisticsDetailReport&amp;@Clicked=Clicked&amp;@Detail=Penalty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3" Type="http://schemas.openxmlformats.org/officeDocument/2006/relationships/hyperlink" Target="http://172.16.10.102/ReportViewer.aspx?reportName=PProductStatisticsDetailReport&amp;@Clicked=Clicked&amp;@Detail=Incapacity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7" Type="http://schemas.openxmlformats.org/officeDocument/2006/relationships/hyperlink" Target="http://172.16.10.102/ReportViewer.aspx?reportName=PProductStatisticsDetailReport&amp;@Clicked=Clicked&amp;@Detail=Output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2" Type="http://schemas.openxmlformats.org/officeDocument/2006/relationships/hyperlink" Target="http://172.16.10.102/ReportViewer.aspx?reportName=PProductStatisticsDetailReport&amp;@Clicked=Clicked&amp;@Detail=Absolution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2" Type="http://schemas.openxmlformats.org/officeDocument/2006/relationships/hyperlink" Target="http://172.16.10.102/ReportViewer.aspx?reportName=PProductStatisticsDetailReport&amp;@Clicked=Clicked&amp;@Detail=Writ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6" Type="http://schemas.openxmlformats.org/officeDocument/2006/relationships/hyperlink" Target="http://172.16.10.102/ReportViewer.aspx?reportName=PProductStatisticsDetailReport&amp;@Clicked=Clicked&amp;@Detail=Input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" Type="http://schemas.openxmlformats.org/officeDocument/2006/relationships/hyperlink" Target="http://172.16.10.102/ReportViewer.aspx?reportName=PProductStatisticsPecuniary&amp;@Clicked=Clicked&amp;@Detail=Pecuniary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param=1&amp;@CreateCaseType=&amp;@PBTradeUnitTypeID=&amp;@TradeUnitTypeID=" TargetMode="External"/><Relationship Id="rId6" Type="http://schemas.openxmlformats.org/officeDocument/2006/relationships/hyperlink" Target="http://172.16.10.102/ReportViewer.aspx?reportName=PProductStatisticsDetailReport&amp;@Clicked=Clicked&amp;@Detail=Remained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1" Type="http://schemas.openxmlformats.org/officeDocument/2006/relationships/hyperlink" Target="http://172.16.10.102/ReportViewer.aspx?reportName=PProductStatisticsDetailReport&amp;@Clicked=Clicked&amp;@Detail=Incapacity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5" Type="http://schemas.openxmlformats.org/officeDocument/2006/relationships/hyperlink" Target="http://172.16.10.102/ReportViewer.aspx?reportName=PProductStatisticsDetailReport&amp;@Clicked=Clicked&amp;@Detail=Penalty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5" Type="http://schemas.openxmlformats.org/officeDocument/2006/relationships/hyperlink" Target="http://172.16.10.102/ReportViewer.aspx?reportName=PProductStatisticsDetailReport&amp;@Clicked=Clicked&amp;@Detail=Output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10" Type="http://schemas.openxmlformats.org/officeDocument/2006/relationships/hyperlink" Target="http://172.16.10.102/ReportViewer.aspx?reportName=PProductStatisticsDetailReport&amp;@Clicked=Clicked&amp;@Detail=Writ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4" Type="http://schemas.openxmlformats.org/officeDocument/2006/relationships/hyperlink" Target="http://172.16.10.102/ReportViewer.aspx?reportName=PProductStatisticsDetailReport&amp;@Clicked=Clicked&amp;@Detail=Absolution&amp;@LCode=1&amp;@fromdatetime=1397/01/01&amp;@todatetime=1397/12/10&amp;@CaseSubject=%da%a9%d8%a7%d9%84%d8%a7%20%d9%88%20%d8%ae%d8%af%d9%85%d8%a7%d8%aa&amp;extension=xls&amp;@CodeSubject=1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Relationship Id="rId9" Type="http://schemas.openxmlformats.org/officeDocument/2006/relationships/hyperlink" Target="http://172.16.10.102/ReportViewer.aspx?reportName=PProductStatisticsPecuniary&amp;@Clicked=Clicked&amp;@Detail=Pecuniary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param=1&amp;@CreateCaseType=&amp;@PBTradeUnitTypeID=&amp;@TradeUnitTypeID=" TargetMode="External"/><Relationship Id="rId14" Type="http://schemas.openxmlformats.org/officeDocument/2006/relationships/hyperlink" Target="http://172.16.10.102/ReportViewer.aspx?reportName=PProductStatisticsDetailReport&amp;@Clicked=Clicked&amp;@Detail=Remained&amp;@LCode=1&amp;@fromdatetime=1397/01/01&amp;@todatetime=1397/12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1800069004070178305523%25%27&amp;@CaseType=%d8%a7%d8%b5%d9%84%d9%8a&amp;@CodeCaseType=1&amp;@ImportanceDegree=&amp;@guId=&amp;@CreateCaseType=&amp;@PBTradeUnitTypeID=&amp;@TradeUnitTypeID=" TargetMode="External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0.bin"/></Relationships>
</file>

<file path=xl/worksheets/_rels/sheet76.xml.rels><?xml version="1.0" encoding="UTF-8" standalone="yes"?>
<Relationships xmlns="http://schemas.openxmlformats.org/package/2006/relationships"><Relationship Id="rId117" Type="http://schemas.openxmlformats.org/officeDocument/2006/relationships/hyperlink" Target="http://172.16.90.7:88/ReportViewer.aspx?reportName=PProductStatisticsDetailReport&amp;@Clicked=Clicked&amp;@Detail=Penalty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9" Type="http://schemas.openxmlformats.org/officeDocument/2006/relationships/hyperlink" Target="http://172.16.90.7:88/ReportViewer.aspx?reportName=PProductStatisticsDetailReport&amp;@Clicked=Clicked&amp;@Detail=Incapacity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3" Type="http://schemas.openxmlformats.org/officeDocument/2006/relationships/hyperlink" Target="http://172.16.90.7:88/ReportViewer.aspx?reportName=PProductStatisticsDetailReport&amp;@Clicked=Clicked&amp;@Detail=Output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9" Type="http://schemas.openxmlformats.org/officeDocument/2006/relationships/hyperlink" Target="http://172.16.90.7:88/ReportViewer.aspx?reportName=PProductStatisticsDetailReport&amp;@Clicked=Clicked&amp;@Detail=Output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4" Type="http://schemas.openxmlformats.org/officeDocument/2006/relationships/hyperlink" Target="http://172.16.90.7:88/ReportViewer.aspx?reportName=PProductStatisticsDetailReport&amp;@Clicked=Clicked&amp;@Detail=Absolution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0" Type="http://schemas.openxmlformats.org/officeDocument/2006/relationships/hyperlink" Target="http://172.16.90.7:88/ReportViewer.aspx?reportName=PProductStatisticsDetailReport&amp;@Clicked=Clicked&amp;@Detail=Writ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6" Type="http://schemas.openxmlformats.org/officeDocument/2006/relationships/hyperlink" Target="http://172.16.90.7:88/ReportViewer.aspx?reportName=PProductStatisticsDetailReport&amp;@Clicked=Clicked&amp;@Detail=Writ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8" Type="http://schemas.openxmlformats.org/officeDocument/2006/relationships/hyperlink" Target="http://172.16.90.7:88/ReportViewer.aspx?reportName=PProductStatisticsDetailReport&amp;@Clicked=Clicked&amp;@Detail=Absolution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" Type="http://schemas.openxmlformats.org/officeDocument/2006/relationships/hyperlink" Target="http://172.16.90.7:88/ReportViewer.aspx?reportName=PProductStatisticsDetailReport&amp;@Clicked=Clicked&amp;@Detail=Input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4" Type="http://schemas.openxmlformats.org/officeDocument/2006/relationships/hyperlink" Target="http://172.16.90.7:88/ReportViewer.aspx?reportName=PProductStatisticsDetailReport&amp;@Clicked=Clicked&amp;@Detail=Writ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8" Type="http://schemas.openxmlformats.org/officeDocument/2006/relationships/hyperlink" Target="http://172.16.90.7:88/ReportViewer.aspx?reportName=PProductStatisticsDetailReport&amp;@Clicked=Clicked&amp;@Detail=Input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5" Type="http://schemas.openxmlformats.org/officeDocument/2006/relationships/hyperlink" Target="http://172.16.90.7:88/ReportViewer.aspx?reportName=PProductStatisticsDetailReport&amp;@Clicked=Clicked&amp;@Detail=Output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1" Type="http://schemas.openxmlformats.org/officeDocument/2006/relationships/hyperlink" Target="http://172.16.90.7:88/ReportViewer.aspx?reportName=PProductStatisticsDetailReport&amp;@Clicked=Clicked&amp;@Detail=Penalty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7" Type="http://schemas.openxmlformats.org/officeDocument/2006/relationships/hyperlink" Target="http://172.16.90.7:88/ReportViewer.aspx?reportName=PProductStatisticsDetailReport&amp;@Clicked=Clicked&amp;@Detail=Penalty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9" Type="http://schemas.openxmlformats.org/officeDocument/2006/relationships/hyperlink" Target="http://172.16.90.7:88/ReportViewer.aspx?reportName=PProductStatisticsDetailReport&amp;@Clicked=Clicked&amp;@Detail=Output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43" Type="http://schemas.openxmlformats.org/officeDocument/2006/relationships/hyperlink" Target="http://172.16.90.7:88/ReportViewer.aspx?reportName=PProductStatisticsDetailReport&amp;@Clicked=Clicked&amp;@Detail=Incapacity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39" Type="http://schemas.openxmlformats.org/officeDocument/2006/relationships/hyperlink" Target="http://172.16.90.7:88/ReportViewer.aspx?reportName=PProductStatisticsDetailReport&amp;@Clicked=Clicked&amp;@Detail=Incapacity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0" Type="http://schemas.openxmlformats.org/officeDocument/2006/relationships/hyperlink" Target="http://172.16.90.7:88/ReportViewer.aspx?reportName=PProductStatisticsDetailReport&amp;@Clicked=Clicked&amp;@Detail=Writ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4" Type="http://schemas.openxmlformats.org/officeDocument/2006/relationships/hyperlink" Target="http://172.16.90.7:88/ReportViewer.aspx?reportName=PProductStatisticsDetailReport&amp;@Clicked=Clicked&amp;@Detail=Input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46" Type="http://schemas.openxmlformats.org/officeDocument/2006/relationships/drawing" Target="../drawings/drawing49.xml"/><Relationship Id="rId85" Type="http://schemas.openxmlformats.org/officeDocument/2006/relationships/hyperlink" Target="http://172.16.90.7:88/ReportViewer.aspx?reportName=PProductStatisticsDetailReport&amp;@Clicked=Clicked&amp;@Detail=Penalty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0" Type="http://schemas.openxmlformats.org/officeDocument/2006/relationships/hyperlink" Target="http://172.16.90.7:88/ReportViewer.aspx?reportName=PProductStatisticsDetailReport&amp;@Clicked=Clicked&amp;@Detail=Remained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2" Type="http://schemas.openxmlformats.org/officeDocument/2006/relationships/hyperlink" Target="http://172.16.90.7:88/ReportViewer.aspx?reportName=PProductStatisticsDetailReport&amp;@Clicked=Clicked&amp;@Detail=Input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6" Type="http://schemas.openxmlformats.org/officeDocument/2006/relationships/hyperlink" Target="http://172.16.90.7:88/ReportViewer.aspx?reportName=PProductStatisticsDetailReport&amp;@Clicked=Clicked&amp;@Detail=Remained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8" Type="http://schemas.openxmlformats.org/officeDocument/2006/relationships/hyperlink" Target="http://172.16.90.7:88/ReportViewer.aspx?reportName=PProductStatisticsDetailReport&amp;@Clicked=Clicked&amp;@Detail=Input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8" Type="http://schemas.openxmlformats.org/officeDocument/2006/relationships/hyperlink" Target="http://172.16.90.7:88/ReportViewer.aspx?reportName=PProductStatisticsDetailReport&amp;@Clicked=Clicked&amp;@Detail=Absolution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5" Type="http://schemas.openxmlformats.org/officeDocument/2006/relationships/hyperlink" Target="http://172.16.90.7:88/ReportViewer.aspx?reportName=PProductStatisticsDetailReport&amp;@Clicked=Clicked&amp;@Detail=Incapacity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4" Type="http://schemas.openxmlformats.org/officeDocument/2006/relationships/hyperlink" Target="http://172.16.90.7:88/ReportViewer.aspx?reportName=PProductStatisticsDetailReport&amp;@Clicked=Clicked&amp;@Detail=Remained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6" Type="http://schemas.openxmlformats.org/officeDocument/2006/relationships/hyperlink" Target="http://172.16.90.7:88/ReportViewer.aspx?reportName=PProductStatisticsDetailReport&amp;@Clicked=Clicked&amp;@Detail=Input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1" Type="http://schemas.openxmlformats.org/officeDocument/2006/relationships/hyperlink" Target="http://172.16.90.7:88/ReportViewer.aspx?reportName=PProductStatisticsPecuniary&amp;@Clicked=Clicked&amp;@Detail=Pecuniary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17" Type="http://schemas.openxmlformats.org/officeDocument/2006/relationships/hyperlink" Target="http://172.16.90.7:88/ReportViewer.aspx?reportName=PProductStatisticsPecuniary&amp;@Clicked=Clicked&amp;@Detail=Pecuniary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59" Type="http://schemas.openxmlformats.org/officeDocument/2006/relationships/hyperlink" Target="http://172.16.90.7:88/ReportViewer.aspx?reportName=PProductStatisticsDetailReport&amp;@Clicked=Clicked&amp;@Detail=Incapacity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19" Type="http://schemas.openxmlformats.org/officeDocument/2006/relationships/hyperlink" Target="http://172.16.90.7:88/ReportViewer.aspx?reportName=PProductStatisticsDetailReport&amp;@Clicked=Clicked&amp;@Detail=Output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0" Type="http://schemas.openxmlformats.org/officeDocument/2006/relationships/hyperlink" Target="http://172.16.90.7:88/ReportViewer.aspx?reportName=PProductStatisticsDetailReport&amp;@Clicked=Clicked&amp;@Detail=Remained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6" Type="http://schemas.openxmlformats.org/officeDocument/2006/relationships/hyperlink" Target="http://172.16.90.7:88/ReportViewer.aspx?reportName=PProductStatisticsDetailReport&amp;@Clicked=Clicked&amp;@Detail=Remained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5" Type="http://schemas.openxmlformats.org/officeDocument/2006/relationships/hyperlink" Target="http://172.16.90.7:88/ReportViewer.aspx?reportName=PProductStatisticsPecuniary&amp;@Clicked=Clicked&amp;@Detail=Pecuniary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30" Type="http://schemas.openxmlformats.org/officeDocument/2006/relationships/hyperlink" Target="http://172.16.90.7:88/ReportViewer.aspx?reportName=PProductStatisticsDetailReport&amp;@Clicked=Clicked&amp;@Detail=Writ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2" Type="http://schemas.openxmlformats.org/officeDocument/2006/relationships/hyperlink" Target="http://172.16.90.7:88/ReportViewer.aspx?reportName=PProductStatisticsDetailReport&amp;@Clicked=Clicked&amp;@Detail=Absolution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8" Type="http://schemas.openxmlformats.org/officeDocument/2006/relationships/hyperlink" Target="http://172.16.90.7:88/ReportViewer.aspx?reportName=PProductStatisticsDetailReport&amp;@Clicked=Clicked&amp;@Detail=Absolution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1" Type="http://schemas.openxmlformats.org/officeDocument/2006/relationships/hyperlink" Target="http://172.16.90.7:88/ReportViewer.aspx?reportName=PProductStatisticsPecuniary&amp;@Clicked=Clicked&amp;@Detail=Pecuniary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337" Type="http://schemas.openxmlformats.org/officeDocument/2006/relationships/hyperlink" Target="http://172.16.90.7:88/ReportViewer.aspx?reportName=PProductStatisticsPecuniary&amp;@Clicked=Clicked&amp;@Detail=Pecuniary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34" Type="http://schemas.openxmlformats.org/officeDocument/2006/relationships/hyperlink" Target="http://172.16.90.7:88/ReportViewer.aspx?reportName=PProductStatisticsDetailReport&amp;@Clicked=Clicked&amp;@Detail=Writ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6" Type="http://schemas.openxmlformats.org/officeDocument/2006/relationships/hyperlink" Target="http://172.16.90.7:88/ReportViewer.aspx?reportName=PProductStatisticsDetailReport&amp;@Clicked=Clicked&amp;@Detail=Absolution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1" Type="http://schemas.openxmlformats.org/officeDocument/2006/relationships/hyperlink" Target="http://172.16.90.7:88/ReportViewer.aspx?reportName=PProductStatisticsDetailReport&amp;@Clicked=Clicked&amp;@Detail=Penalty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3" Type="http://schemas.openxmlformats.org/officeDocument/2006/relationships/hyperlink" Target="http://172.16.90.7:88/ReportViewer.aspx?reportName=PProductStatisticsDetailReport&amp;@Clicked=Clicked&amp;@Detail=Output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9" Type="http://schemas.openxmlformats.org/officeDocument/2006/relationships/hyperlink" Target="http://172.16.90.7:88/ReportViewer.aspx?reportName=PProductStatisticsDetailReport&amp;@Clicked=Clicked&amp;@Detail=Output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0" Type="http://schemas.openxmlformats.org/officeDocument/2006/relationships/hyperlink" Target="http://172.16.90.7:88/ReportViewer.aspx?reportName=PProductStatisticsDetailReport&amp;@Clicked=Clicked&amp;@Detail=Writ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2" Type="http://schemas.openxmlformats.org/officeDocument/2006/relationships/hyperlink" Target="http://172.16.90.7:88/ReportViewer.aspx?reportName=PProductStatisticsDetailReport&amp;@Clicked=Clicked&amp;@Detail=Absolution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6" Type="http://schemas.openxmlformats.org/officeDocument/2006/relationships/hyperlink" Target="http://172.16.90.7:88/ReportViewer.aspx?reportName=PProductStatisticsDetailReport&amp;@Clicked=Clicked&amp;@Detail=Writ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45" Type="http://schemas.openxmlformats.org/officeDocument/2006/relationships/hyperlink" Target="http://172.16.90.7:88/ReportViewer.aspx?reportName=PProductStatisticsDetailReport&amp;@Clicked=Clicked&amp;@Detail=Penalty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7" Type="http://schemas.openxmlformats.org/officeDocument/2006/relationships/hyperlink" Target="http://172.16.90.7:88/ReportViewer.aspx?reportName=PProductStatisticsDetailReport&amp;@Clicked=Clicked&amp;@Detail=Output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10" Type="http://schemas.openxmlformats.org/officeDocument/2006/relationships/hyperlink" Target="http://172.16.90.7:88/ReportViewer.aspx?reportName=PProductStatisticsDetailReport&amp;@Clicked=Clicked&amp;@Detail=Remained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2" Type="http://schemas.openxmlformats.org/officeDocument/2006/relationships/hyperlink" Target="http://172.16.90.7:88/ReportViewer.aspx?reportName=PProductStatisticsDetailReport&amp;@Clicked=Clicked&amp;@Detail=Input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4" Type="http://schemas.openxmlformats.org/officeDocument/2006/relationships/hyperlink" Target="http://172.16.90.7:88/ReportViewer.aspx?reportName=PProductStatisticsDetailReport&amp;@Clicked=Clicked&amp;@Detail=Writ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8" Type="http://schemas.openxmlformats.org/officeDocument/2006/relationships/hyperlink" Target="http://172.16.90.7:88/ReportViewer.aspx?reportName=PProductStatisticsDetailReport&amp;@Clicked=Clicked&amp;@Detail=Input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1" Type="http://schemas.openxmlformats.org/officeDocument/2006/relationships/hyperlink" Target="http://172.16.90.7:88/ReportViewer.aspx?reportName=PProductStatisticsDetailReport&amp;@Clicked=Clicked&amp;@Detail=Penalty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5" Type="http://schemas.openxmlformats.org/officeDocument/2006/relationships/hyperlink" Target="http://172.16.90.7:88/ReportViewer.aspx?reportName=PProductStatisticsDetailReport&amp;@Clicked=Clicked&amp;@Detail=Incapacity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6" Type="http://schemas.openxmlformats.org/officeDocument/2006/relationships/hyperlink" Target="http://172.16.90.7:88/ReportViewer.aspx?reportName=PProductStatisticsDetailReport&amp;@Clicked=Clicked&amp;@Detail=Input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7" Type="http://schemas.openxmlformats.org/officeDocument/2006/relationships/hyperlink" Target="http://172.16.90.7:88/ReportViewer.aspx?reportName=PProductStatisticsDetailReport&amp;@Clicked=Clicked&amp;@Detail=Penalty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0" Type="http://schemas.openxmlformats.org/officeDocument/2006/relationships/hyperlink" Target="http://172.16.90.7:88/ReportViewer.aspx?reportName=PProductStatisticsDetailReport&amp;@Clicked=Clicked&amp;@Detail=Absolution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2" Type="http://schemas.openxmlformats.org/officeDocument/2006/relationships/hyperlink" Target="http://172.16.90.7:88/ReportViewer.aspx?reportName=PProductStatisticsDetailReport&amp;@Clicked=Clicked&amp;@Detail=Writ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7" Type="http://schemas.openxmlformats.org/officeDocument/2006/relationships/hyperlink" Target="http://172.16.90.7:88/ReportViewer.aspx?reportName=PProductStatisticsDetailReport&amp;@Clicked=Clicked&amp;@Detail=Penalty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8" Type="http://schemas.openxmlformats.org/officeDocument/2006/relationships/hyperlink" Target="http://172.16.90.7:88/ReportViewer.aspx?reportName=PProductStatisticsDetailReport&amp;@Clicked=Clicked&amp;@Detail=Writ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8" Type="http://schemas.openxmlformats.org/officeDocument/2006/relationships/hyperlink" Target="http://172.16.90.7:88/ReportViewer.aspx?reportName=PProductStatisticsDetailReport&amp;@Clicked=Clicked&amp;@Detail=Writ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1" Type="http://schemas.openxmlformats.org/officeDocument/2006/relationships/hyperlink" Target="http://172.16.90.7:88/ReportViewer.aspx?reportName=PProductStatisticsPecuniary&amp;@Clicked=Clicked&amp;@Detail=Pecuniary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42" Type="http://schemas.openxmlformats.org/officeDocument/2006/relationships/hyperlink" Target="http://172.16.90.7:88/ReportViewer.aspx?reportName=PProductStatisticsDetailReport&amp;@Clicked=Clicked&amp;@Detail=Remained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3" Type="http://schemas.openxmlformats.org/officeDocument/2006/relationships/hyperlink" Target="http://172.16.90.7:88/ReportViewer.aspx?reportName=PProductStatisticsDetailReport&amp;@Clicked=Clicked&amp;@Detail=Incapacity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4" Type="http://schemas.openxmlformats.org/officeDocument/2006/relationships/hyperlink" Target="http://172.16.90.7:88/ReportViewer.aspx?reportName=PProductStatisticsDetailReport&amp;@Clicked=Clicked&amp;@Detail=Input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9" Type="http://schemas.openxmlformats.org/officeDocument/2006/relationships/hyperlink" Target="http://172.16.90.7:88/ReportViewer.aspx?reportName=PProductStatisticsDetailReport&amp;@Clicked=Clicked&amp;@Detail=Incapacity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0" Type="http://schemas.openxmlformats.org/officeDocument/2006/relationships/hyperlink" Target="http://172.16.90.7:88/ReportViewer.aspx?reportName=PProductStatisticsDetailReport&amp;@Clicked=Clicked&amp;@Detail=Remained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1" Type="http://schemas.openxmlformats.org/officeDocument/2006/relationships/hyperlink" Target="http://172.16.90.7:88/ReportViewer.aspx?reportName=PProductStatisticsDetailReport&amp;@Clicked=Clicked&amp;@Detail=Incapacity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" Type="http://schemas.openxmlformats.org/officeDocument/2006/relationships/hyperlink" Target="http://172.16.90.7:88/ReportViewer.aspx?reportName=PProductStatisticsPecuniary&amp;@Clicked=Clicked&amp;@Detail=Pecuniary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46" Type="http://schemas.openxmlformats.org/officeDocument/2006/relationships/hyperlink" Target="http://172.16.90.7:88/ReportViewer.aspx?reportName=PProductStatisticsDetailReport&amp;@Clicked=Clicked&amp;@Detail=Remained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7" Type="http://schemas.openxmlformats.org/officeDocument/2006/relationships/hyperlink" Target="http://172.16.90.7:88/ReportViewer.aspx?reportName=PProductStatisticsDetailReport&amp;@Clicked=Clicked&amp;@Detail=Incapacity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2" Type="http://schemas.openxmlformats.org/officeDocument/2006/relationships/hyperlink" Target="http://172.16.90.7:88/ReportViewer.aspx?reportName=PProductStatisticsDetailReport&amp;@Clicked=Clicked&amp;@Detail=Input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3" Type="http://schemas.openxmlformats.org/officeDocument/2006/relationships/hyperlink" Target="http://172.16.90.7:88/ReportViewer.aspx?reportName=PProductStatisticsDetailReport&amp;@Clicked=Clicked&amp;@Detail=Penalty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7" Type="http://schemas.openxmlformats.org/officeDocument/2006/relationships/hyperlink" Target="http://172.16.90.7:88/ReportViewer.aspx?reportName=PProductStatisticsDetailReport&amp;@Clicked=Clicked&amp;@Detail=Incapacity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8" Type="http://schemas.openxmlformats.org/officeDocument/2006/relationships/hyperlink" Target="http://172.16.90.7:88/ReportViewer.aspx?reportName=PProductStatisticsDetailReport&amp;@Clicked=Clicked&amp;@Detail=Input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8" Type="http://schemas.openxmlformats.org/officeDocument/2006/relationships/hyperlink" Target="http://172.16.90.7:88/ReportViewer.aspx?reportName=PProductStatisticsDetailReport&amp;@Clicked=Clicked&amp;@Detail=Input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11" Type="http://schemas.openxmlformats.org/officeDocument/2006/relationships/hyperlink" Target="http://172.16.90.7:88/ReportViewer.aspx?reportName=PProductStatisticsDetailReport&amp;@Clicked=Clicked&amp;@Detail=Output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32" Type="http://schemas.openxmlformats.org/officeDocument/2006/relationships/hyperlink" Target="http://172.16.90.7:88/ReportViewer.aspx?reportName=PProductStatisticsDetailReport&amp;@Clicked=Clicked&amp;@Detail=Absolution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3" Type="http://schemas.openxmlformats.org/officeDocument/2006/relationships/hyperlink" Target="http://172.16.90.7:88/ReportViewer.aspx?reportName=PProductStatisticsPecuniary&amp;@Clicked=Clicked&amp;@Detail=Pecuniary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74" Type="http://schemas.openxmlformats.org/officeDocument/2006/relationships/hyperlink" Target="http://172.16.90.7:88/ReportViewer.aspx?reportName=PProductStatisticsDetailReport&amp;@Clicked=Clicked&amp;@Detail=Remained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5" Type="http://schemas.openxmlformats.org/officeDocument/2006/relationships/hyperlink" Target="http://172.16.90.7:88/ReportViewer.aspx?reportName=PProductStatisticsDetailReport&amp;@Clicked=Clicked&amp;@Detail=Incapacity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9" Type="http://schemas.openxmlformats.org/officeDocument/2006/relationships/hyperlink" Target="http://172.16.90.7:88/ReportViewer.aspx?reportName=PProductStatisticsPecuniary&amp;@Clicked=Clicked&amp;@Detail=Pecuniary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20" Type="http://schemas.openxmlformats.org/officeDocument/2006/relationships/hyperlink" Target="http://172.16.90.7:88/ReportViewer.aspx?reportName=PProductStatisticsDetailReport&amp;@Clicked=Clicked&amp;@Detail=Absolution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1" Type="http://schemas.openxmlformats.org/officeDocument/2006/relationships/hyperlink" Target="http://172.16.90.7:88/ReportViewer.aspx?reportName=PProductStatisticsPecuniary&amp;@Clicked=Clicked&amp;@Detail=Pecuniary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6" Type="http://schemas.openxmlformats.org/officeDocument/2006/relationships/hyperlink" Target="http://172.16.90.7:88/ReportViewer.aspx?reportName=PProductStatisticsDetailReport&amp;@Clicked=Clicked&amp;@Detail=Absolution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7" Type="http://schemas.openxmlformats.org/officeDocument/2006/relationships/hyperlink" Target="http://172.16.90.7:88/ReportViewer.aspx?reportName=PProductStatisticsPecuniary&amp;@Clicked=Clicked&amp;@Detail=Pecuniary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62" Type="http://schemas.openxmlformats.org/officeDocument/2006/relationships/hyperlink" Target="http://172.16.90.7:88/ReportViewer.aspx?reportName=PProductStatisticsDetailReport&amp;@Clicked=Clicked&amp;@Detail=Remained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3" Type="http://schemas.openxmlformats.org/officeDocument/2006/relationships/hyperlink" Target="http://172.16.90.7:88/ReportViewer.aspx?reportName=PProductStatisticsDetailReport&amp;@Clicked=Clicked&amp;@Detail=Incapacity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8" Type="http://schemas.openxmlformats.org/officeDocument/2006/relationships/hyperlink" Target="http://172.16.90.7:88/ReportViewer.aspx?reportName=PProductStatisticsDetailReport&amp;@Clicked=Clicked&amp;@Detail=Remained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9" Type="http://schemas.openxmlformats.org/officeDocument/2006/relationships/hyperlink" Target="http://172.16.90.7:88/ReportViewer.aspx?reportName=PProductStatisticsDetailReport&amp;@Clicked=Clicked&amp;@Detail=Incapacity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8" Type="http://schemas.openxmlformats.org/officeDocument/2006/relationships/hyperlink" Target="http://172.16.90.7:88/ReportViewer.aspx?reportName=PProductStatisticsDetailReport&amp;@Clicked=Clicked&amp;@Detail=Remained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9" Type="http://schemas.openxmlformats.org/officeDocument/2006/relationships/hyperlink" Target="http://172.16.90.7:88/ReportViewer.aspx?reportName=PProductStatisticsDetailReport&amp;@Clicked=Clicked&amp;@Detail=Incapacity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1" Type="http://schemas.openxmlformats.org/officeDocument/2006/relationships/hyperlink" Target="http://172.16.90.7:88/ReportViewer.aspx?reportName=PProductStatisticsDetailReport&amp;@Clicked=Clicked&amp;@Detail=Penalty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2" Type="http://schemas.openxmlformats.org/officeDocument/2006/relationships/hyperlink" Target="http://172.16.90.7:88/ReportViewer.aspx?reportName=PProductStatisticsDetailReport&amp;@Clicked=Clicked&amp;@Detail=Writ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3" Type="http://schemas.openxmlformats.org/officeDocument/2006/relationships/hyperlink" Target="http://172.16.90.7:88/ReportViewer.aspx?reportName=PProductStatisticsDetailReport&amp;@Clicked=Clicked&amp;@Detail=Output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4" Type="http://schemas.openxmlformats.org/officeDocument/2006/relationships/hyperlink" Target="http://172.16.90.7:88/ReportViewer.aspx?reportName=PProductStatisticsDetailReport&amp;@Clicked=Clicked&amp;@Detail=Absolution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5" Type="http://schemas.openxmlformats.org/officeDocument/2006/relationships/hyperlink" Target="http://172.16.90.7:88/ReportViewer.aspx?reportName=PProductStatisticsPecuniary&amp;@Clicked=Clicked&amp;@Detail=Pecuniary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10" Type="http://schemas.openxmlformats.org/officeDocument/2006/relationships/hyperlink" Target="http://172.16.90.7:88/ReportViewer.aspx?reportName=PProductStatisticsDetailReport&amp;@Clicked=Clicked&amp;@Detail=Writ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" Type="http://schemas.openxmlformats.org/officeDocument/2006/relationships/hyperlink" Target="http://172.16.90.7:88/ReportViewer.aspx?reportName=PProductStatisticsDetailReport&amp;@Clicked=Clicked&amp;@Detail=Writ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1" Type="http://schemas.openxmlformats.org/officeDocument/2006/relationships/hyperlink" Target="http://172.16.90.7:88/ReportViewer.aspx?reportName=PProductStatisticsDetailReport&amp;@Clicked=Clicked&amp;@Detail=Output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2" Type="http://schemas.openxmlformats.org/officeDocument/2006/relationships/hyperlink" Target="http://172.16.90.7:88/ReportViewer.aspx?reportName=PProductStatisticsDetailReport&amp;@Clicked=Clicked&amp;@Detail=Absolution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3" Type="http://schemas.openxmlformats.org/officeDocument/2006/relationships/hyperlink" Target="http://172.16.90.7:88/ReportViewer.aspx?reportName=PProductStatisticsPecuniary&amp;@Clicked=Clicked&amp;@Detail=Pecuniary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94" Type="http://schemas.openxmlformats.org/officeDocument/2006/relationships/hyperlink" Target="http://172.16.90.7:88/ReportViewer.aspx?reportName=PProductStatisticsDetailReport&amp;@Clicked=Clicked&amp;@Detail=Remained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8" Type="http://schemas.openxmlformats.org/officeDocument/2006/relationships/hyperlink" Target="http://172.16.90.7:88/ReportViewer.aspx?reportName=PProductStatisticsDetailReport&amp;@Clicked=Clicked&amp;@Detail=Absolution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9" Type="http://schemas.openxmlformats.org/officeDocument/2006/relationships/hyperlink" Target="http://172.16.90.7:88/ReportViewer.aspx?reportName=PProductStatisticsPecuniary&amp;@Clicked=Clicked&amp;@Detail=Pecuniary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47" Type="http://schemas.openxmlformats.org/officeDocument/2006/relationships/hyperlink" Target="http://172.16.90.7:88/ReportViewer.aspx?reportName=PProductStatisticsDetailReport&amp;@Clicked=Clicked&amp;@Detail=Output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8" Type="http://schemas.openxmlformats.org/officeDocument/2006/relationships/hyperlink" Target="http://172.16.90.7:88/ReportViewer.aspx?reportName=PProductStatisticsDetailReport&amp;@Clicked=Clicked&amp;@Detail=Absolution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9" Type="http://schemas.openxmlformats.org/officeDocument/2006/relationships/hyperlink" Target="http://172.16.90.7:88/ReportViewer.aspx?reportName=PProductStatisticsPecuniary&amp;@Clicked=Clicked&amp;@Detail=Pecuniary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12" Type="http://schemas.openxmlformats.org/officeDocument/2006/relationships/hyperlink" Target="http://172.16.90.7:88/ReportViewer.aspx?reportName=PProductStatisticsDetailReport&amp;@Clicked=Clicked&amp;@Detail=Input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33" Type="http://schemas.openxmlformats.org/officeDocument/2006/relationships/hyperlink" Target="http://172.16.90.7:88/ReportViewer.aspx?reportName=PProductStatisticsDetailReport&amp;@Clicked=Clicked&amp;@Detail=Penalty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4" Type="http://schemas.openxmlformats.org/officeDocument/2006/relationships/hyperlink" Target="http://172.16.90.7:88/ReportViewer.aspx?reportName=PProductStatisticsDetailReport&amp;@Clicked=Clicked&amp;@Detail=Writ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5" Type="http://schemas.openxmlformats.org/officeDocument/2006/relationships/hyperlink" Target="http://172.16.90.7:88/ReportViewer.aspx?reportName=PProductStatisticsDetailReport&amp;@Clicked=Clicked&amp;@Detail=Output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40" Type="http://schemas.openxmlformats.org/officeDocument/2006/relationships/hyperlink" Target="http://172.16.90.7:88/ReportViewer.aspx?reportName=PProductStatisticsDetailReport&amp;@Clicked=Clicked&amp;@Detail=Absolution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6" Type="http://schemas.openxmlformats.org/officeDocument/2006/relationships/hyperlink" Target="http://172.16.90.7:88/ReportViewer.aspx?reportName=PProductStatisticsDetailReport&amp;@Clicked=Clicked&amp;@Detail=Absolution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0" Type="http://schemas.openxmlformats.org/officeDocument/2006/relationships/hyperlink" Target="http://172.16.90.7:88/ReportViewer.aspx?reportName=PProductStatisticsDetailReport&amp;@Clicked=Clicked&amp;@Detail=Input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1" Type="http://schemas.openxmlformats.org/officeDocument/2006/relationships/hyperlink" Target="http://172.16.90.7:88/ReportViewer.aspx?reportName=PProductStatisticsDetailReport&amp;@Clicked=Clicked&amp;@Detail=Penalty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2" Type="http://schemas.openxmlformats.org/officeDocument/2006/relationships/hyperlink" Target="http://172.16.90.7:88/ReportViewer.aspx?reportName=PProductStatisticsDetailReport&amp;@Clicked=Clicked&amp;@Detail=Writ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3" Type="http://schemas.openxmlformats.org/officeDocument/2006/relationships/hyperlink" Target="http://172.16.90.7:88/ReportViewer.aspx?reportName=PProductStatisticsDetailReport&amp;@Clicked=Clicked&amp;@Detail=Output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4" Type="http://schemas.openxmlformats.org/officeDocument/2006/relationships/hyperlink" Target="http://172.16.90.7:88/ReportViewer.aspx?reportName=PProductStatisticsDetailReport&amp;@Clicked=Clicked&amp;@Detail=Absolution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9" Type="http://schemas.openxmlformats.org/officeDocument/2006/relationships/hyperlink" Target="http://172.16.90.7:88/ReportViewer.aspx?reportName=PProductStatisticsDetailReport&amp;@Clicked=Clicked&amp;@Detail=Output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7" Type="http://schemas.openxmlformats.org/officeDocument/2006/relationships/hyperlink" Target="http://172.16.90.7:88/ReportViewer.aspx?reportName=PProductStatisticsDetailReport&amp;@Clicked=Clicked&amp;@Detail=Penalty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8" Type="http://schemas.openxmlformats.org/officeDocument/2006/relationships/hyperlink" Target="http://172.16.90.7:88/ReportViewer.aspx?reportName=PProductStatisticsDetailReport&amp;@Clicked=Clicked&amp;@Detail=Writ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9" Type="http://schemas.openxmlformats.org/officeDocument/2006/relationships/hyperlink" Target="http://172.16.90.7:88/ReportViewer.aspx?reportName=PProductStatisticsDetailReport&amp;@Clicked=Clicked&amp;@Detail=Output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2" Type="http://schemas.openxmlformats.org/officeDocument/2006/relationships/hyperlink" Target="http://172.16.90.7:88/ReportViewer.aspx?reportName=PProductStatisticsDetailReport&amp;@Clicked=Clicked&amp;@Detail=Remained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3" Type="http://schemas.openxmlformats.org/officeDocument/2006/relationships/hyperlink" Target="http://172.16.90.7:88/ReportViewer.aspx?reportName=PProductStatisticsDetailReport&amp;@Clicked=Clicked&amp;@Detail=Incapacity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4" Type="http://schemas.openxmlformats.org/officeDocument/2006/relationships/hyperlink" Target="http://172.16.90.7:88/ReportViewer.aspx?reportName=PProductStatisticsDetailReport&amp;@Clicked=Clicked&amp;@Detail=Input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0" Type="http://schemas.openxmlformats.org/officeDocument/2006/relationships/hyperlink" Target="http://172.16.90.7:88/ReportViewer.aspx?reportName=PProductStatisticsDetailReport&amp;@Clicked=Clicked&amp;@Detail=Writ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0" Type="http://schemas.openxmlformats.org/officeDocument/2006/relationships/hyperlink" Target="http://172.16.90.7:88/ReportViewer.aspx?reportName=PProductStatisticsDetailReport&amp;@Clicked=Clicked&amp;@Detail=Writ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5" Type="http://schemas.openxmlformats.org/officeDocument/2006/relationships/hyperlink" Target="http://172.16.90.7:88/ReportViewer.aspx?reportName=PProductStatisticsDetailReport&amp;@Clicked=Clicked&amp;@Detail=Penalty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6" Type="http://schemas.openxmlformats.org/officeDocument/2006/relationships/hyperlink" Target="http://172.16.90.7:88/ReportViewer.aspx?reportName=PProductStatisticsDetailReport&amp;@Clicked=Clicked&amp;@Detail=Writ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1" Type="http://schemas.openxmlformats.org/officeDocument/2006/relationships/hyperlink" Target="http://172.16.90.7:88/ReportViewer.aspx?reportName=PProductStatisticsDetailReport&amp;@Clicked=Clicked&amp;@Detail=Incapacity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2" Type="http://schemas.openxmlformats.org/officeDocument/2006/relationships/hyperlink" Target="http://172.16.90.7:88/ReportViewer.aspx?reportName=PProductStatisticsDetailReport&amp;@Clicked=Clicked&amp;@Detail=Input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3" Type="http://schemas.openxmlformats.org/officeDocument/2006/relationships/hyperlink" Target="http://172.16.90.7:88/ReportViewer.aspx?reportName=PProductStatisticsDetailReport&amp;@Clicked=Clicked&amp;@Detail=Penalty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4" Type="http://schemas.openxmlformats.org/officeDocument/2006/relationships/hyperlink" Target="http://172.16.90.7:88/ReportViewer.aspx?reportName=PProductStatisticsDetailReport&amp;@Clicked=Clicked&amp;@Detail=Writ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5" Type="http://schemas.openxmlformats.org/officeDocument/2006/relationships/hyperlink" Target="http://172.16.90.7:88/ReportViewer.aspx?reportName=PProductStatisticsDetailReport&amp;@Clicked=Clicked&amp;@Detail=Output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9" Type="http://schemas.openxmlformats.org/officeDocument/2006/relationships/hyperlink" Target="http://172.16.90.7:88/ReportViewer.aspx?reportName=PProductStatisticsDetailReport&amp;@Clicked=Clicked&amp;@Detail=Penalty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" Type="http://schemas.openxmlformats.org/officeDocument/2006/relationships/hyperlink" Target="http://172.16.90.7:88/ReportViewer.aspx?reportName=PProductStatisticsDetailReport&amp;@Clicked=Clicked&amp;@Detail=Incapacity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48" Type="http://schemas.openxmlformats.org/officeDocument/2006/relationships/hyperlink" Target="http://172.16.90.7:88/ReportViewer.aspx?reportName=PProductStatisticsDetailReport&amp;@Clicked=Clicked&amp;@Detail=Input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9" Type="http://schemas.openxmlformats.org/officeDocument/2006/relationships/hyperlink" Target="http://172.16.90.7:88/ReportViewer.aspx?reportName=PProductStatisticsDetailReport&amp;@Clicked=Clicked&amp;@Detail=Penalty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13" Type="http://schemas.openxmlformats.org/officeDocument/2006/relationships/hyperlink" Target="http://172.16.90.7:88/ReportViewer.aspx?reportName=PProductStatisticsPecuniary&amp;@Clicked=Clicked&amp;@Detail=Pecuniary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34" Type="http://schemas.openxmlformats.org/officeDocument/2006/relationships/hyperlink" Target="http://172.16.90.7:88/ReportViewer.aspx?reportName=PProductStatisticsDetailReport&amp;@Clicked=Clicked&amp;@Detail=Remained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0" Type="http://schemas.openxmlformats.org/officeDocument/2006/relationships/hyperlink" Target="http://172.16.90.7:88/ReportViewer.aspx?reportName=PProductStatisticsDetailReport&amp;@Clicked=Clicked&amp;@Detail=Input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0" Type="http://schemas.openxmlformats.org/officeDocument/2006/relationships/hyperlink" Target="http://172.16.90.7:88/ReportViewer.aspx?reportName=PProductStatisticsDetailReport&amp;@Clicked=Clicked&amp;@Detail=Input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5" Type="http://schemas.openxmlformats.org/officeDocument/2006/relationships/hyperlink" Target="http://172.16.90.7:88/ReportViewer.aspx?reportName=PProductStatisticsDetailReport&amp;@Clicked=Clicked&amp;@Detail=Incapacity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6" Type="http://schemas.openxmlformats.org/officeDocument/2006/relationships/hyperlink" Target="http://172.16.90.7:88/ReportViewer.aspx?reportName=PProductStatisticsDetailReport&amp;@Clicked=Clicked&amp;@Detail=Input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7" Type="http://schemas.openxmlformats.org/officeDocument/2006/relationships/hyperlink" Target="http://172.16.90.7:88/ReportViewer.aspx?reportName=PProductStatisticsDetailReport&amp;@Clicked=Clicked&amp;@Detail=Penalty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41" Type="http://schemas.openxmlformats.org/officeDocument/2006/relationships/hyperlink" Target="http://172.16.90.7:88/ReportViewer.aspx?reportName=PProductStatisticsDetailReport&amp;@Clicked=Clicked&amp;@Detail=Penalty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1" Type="http://schemas.openxmlformats.org/officeDocument/2006/relationships/hyperlink" Target="http://172.16.90.7:88/ReportViewer.aspx?reportName=PProductStatisticsPecuniary&amp;@Clicked=Clicked&amp;@Detail=Pecuniary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22" Type="http://schemas.openxmlformats.org/officeDocument/2006/relationships/hyperlink" Target="http://172.16.90.7:88/ReportViewer.aspx?reportName=PProductStatisticsDetailReport&amp;@Clicked=Clicked&amp;@Detail=Remained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3" Type="http://schemas.openxmlformats.org/officeDocument/2006/relationships/hyperlink" Target="http://172.16.90.7:88/ReportViewer.aspx?reportName=PProductStatisticsDetailReport&amp;@Clicked=Clicked&amp;@Detail=Incapacity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4" Type="http://schemas.openxmlformats.org/officeDocument/2006/relationships/hyperlink" Target="http://172.16.90.7:88/ReportViewer.aspx?reportName=PProductStatisticsDetailReport&amp;@Clicked=Clicked&amp;@Detail=Input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5" Type="http://schemas.openxmlformats.org/officeDocument/2006/relationships/hyperlink" Target="http://172.16.90.7:88/ReportViewer.aspx?reportName=PProductStatisticsDetailReport&amp;@Clicked=Clicked&amp;@Detail=Penalty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38" Type="http://schemas.openxmlformats.org/officeDocument/2006/relationships/hyperlink" Target="http://172.16.90.7:88/ReportViewer.aspx?reportName=PProductStatisticsDetailReport&amp;@Clicked=Clicked&amp;@Detail=Remained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9" Type="http://schemas.openxmlformats.org/officeDocument/2006/relationships/hyperlink" Target="http://172.16.90.7:88/ReportViewer.aspx?reportName=PProductStatisticsDetailReport&amp;@Clicked=Clicked&amp;@Detail=Incapacity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3" Type="http://schemas.openxmlformats.org/officeDocument/2006/relationships/hyperlink" Target="http://172.16.90.7:88/ReportViewer.aspx?reportName=PProductStatisticsDetailReport&amp;@Clicked=Clicked&amp;@Detail=Output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4" Type="http://schemas.openxmlformats.org/officeDocument/2006/relationships/hyperlink" Target="http://172.16.90.7:88/ReportViewer.aspx?reportName=PProductStatisticsDetailReport&amp;@Clicked=Clicked&amp;@Detail=Absolution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0" Type="http://schemas.openxmlformats.org/officeDocument/2006/relationships/hyperlink" Target="http://172.16.90.7:88/ReportViewer.aspx?reportName=PProductStatisticsDetailReport&amp;@Clicked=Clicked&amp;@Detail=Remained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0" Type="http://schemas.openxmlformats.org/officeDocument/2006/relationships/hyperlink" Target="http://172.16.90.7:88/ReportViewer.aspx?reportName=PProductStatisticsDetailReport&amp;@Clicked=Clicked&amp;@Detail=Remained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1" Type="http://schemas.openxmlformats.org/officeDocument/2006/relationships/hyperlink" Target="http://172.16.90.7:88/ReportViewer.aspx?reportName=PProductStatisticsDetailReport&amp;@Clicked=Clicked&amp;@Detail=Incapacity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5" Type="http://schemas.openxmlformats.org/officeDocument/2006/relationships/hyperlink" Target="http://172.16.90.7:88/ReportViewer.aspx?reportName=PProductStatisticsPecuniary&amp;@Clicked=Clicked&amp;@Detail=Pecuniary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66" Type="http://schemas.openxmlformats.org/officeDocument/2006/relationships/hyperlink" Target="http://172.16.90.7:88/ReportViewer.aspx?reportName=PProductStatisticsDetailReport&amp;@Clicked=Clicked&amp;@Detail=Remained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7" Type="http://schemas.openxmlformats.org/officeDocument/2006/relationships/hyperlink" Target="http://172.16.90.7:88/ReportViewer.aspx?reportName=PProductStatisticsDetailReport&amp;@Clicked=Clicked&amp;@Detail=Incapacity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1" Type="http://schemas.openxmlformats.org/officeDocument/2006/relationships/hyperlink" Target="http://172.16.90.7:88/ReportViewer.aspx?reportName=PProductStatisticsDetailReport&amp;@Clicked=Clicked&amp;@Detail=Incapacity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12" Type="http://schemas.openxmlformats.org/officeDocument/2006/relationships/hyperlink" Target="http://172.16.90.7:88/ReportViewer.aspx?reportName=PProductStatisticsDetailReport&amp;@Clicked=Clicked&amp;@Detail=Absolution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3" Type="http://schemas.openxmlformats.org/officeDocument/2006/relationships/hyperlink" Target="http://172.16.90.7:88/ReportViewer.aspx?reportName=PProductStatisticsPecuniary&amp;@Clicked=Clicked&amp;@Detail=Pecuniary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54" Type="http://schemas.openxmlformats.org/officeDocument/2006/relationships/hyperlink" Target="http://172.16.90.7:88/ReportViewer.aspx?reportName=PProductStatisticsDetailReport&amp;@Clicked=Clicked&amp;@Detail=Remained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" Type="http://schemas.openxmlformats.org/officeDocument/2006/relationships/hyperlink" Target="http://172.16.90.7:88/ReportViewer.aspx?reportName=PProductStatisticsDetailReport&amp;@Clicked=Clicked&amp;@Detail=Absolution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49" Type="http://schemas.openxmlformats.org/officeDocument/2006/relationships/hyperlink" Target="http://172.16.90.7:88/ReportViewer.aspx?reportName=PProductStatisticsPecuniary&amp;@Clicked=Clicked&amp;@Detail=Pecuniary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14" Type="http://schemas.openxmlformats.org/officeDocument/2006/relationships/hyperlink" Target="http://172.16.90.7:88/ReportViewer.aspx?reportName=PProductStatisticsDetailReport&amp;@Clicked=Clicked&amp;@Detail=Writ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5" Type="http://schemas.openxmlformats.org/officeDocument/2006/relationships/hyperlink" Target="http://172.16.90.7:88/ReportViewer.aspx?reportName=PProductStatisticsDetailReport&amp;@Clicked=Clicked&amp;@Detail=Incapacity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6" Type="http://schemas.openxmlformats.org/officeDocument/2006/relationships/hyperlink" Target="http://172.16.90.7:88/ReportViewer.aspx?reportName=PProductStatisticsDetailReport&amp;@Clicked=Clicked&amp;@Detail=Input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0" Type="http://schemas.openxmlformats.org/officeDocument/2006/relationships/hyperlink" Target="http://172.16.90.7:88/ReportViewer.aspx?reportName=PProductStatisticsDetailReport&amp;@Clicked=Clicked&amp;@Detail=Absolution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0" Type="http://schemas.openxmlformats.org/officeDocument/2006/relationships/hyperlink" Target="http://172.16.90.7:88/ReportViewer.aspx?reportName=PProductStatisticsDetailReport&amp;@Clicked=Clicked&amp;@Detail=Absolution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1" Type="http://schemas.openxmlformats.org/officeDocument/2006/relationships/hyperlink" Target="http://172.16.90.7:88/ReportViewer.aspx?reportName=PProductStatisticsPecuniary&amp;@Clicked=Clicked&amp;@Detail=Pecuniary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35" Type="http://schemas.openxmlformats.org/officeDocument/2006/relationships/hyperlink" Target="http://172.16.90.7:88/ReportViewer.aspx?reportName=PProductStatisticsDetailReport&amp;@Clicked=Clicked&amp;@Detail=Output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6" Type="http://schemas.openxmlformats.org/officeDocument/2006/relationships/hyperlink" Target="http://172.16.90.7:88/ReportViewer.aspx?reportName=PProductStatisticsDetailReport&amp;@Clicked=Clicked&amp;@Detail=Absolution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7" Type="http://schemas.openxmlformats.org/officeDocument/2006/relationships/hyperlink" Target="http://172.16.90.7:88/ReportViewer.aspx?reportName=PProductStatisticsPecuniary&amp;@Clicked=Clicked&amp;@Detail=Pecuniary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98" Type="http://schemas.openxmlformats.org/officeDocument/2006/relationships/hyperlink" Target="http://172.16.90.7:88/ReportViewer.aspx?reportName=PProductStatisticsDetailReport&amp;@Clicked=Clicked&amp;@Detail=Remained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1" Type="http://schemas.openxmlformats.org/officeDocument/2006/relationships/hyperlink" Target="http://172.16.90.7:88/ReportViewer.aspx?reportName=PProductStatisticsPecuniary&amp;@Clicked=Clicked&amp;@Detail=Pecuniary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342" Type="http://schemas.openxmlformats.org/officeDocument/2006/relationships/hyperlink" Target="http://172.16.90.7:88/ReportViewer.aspx?reportName=PProductStatisticsDetailReport&amp;@Clicked=Clicked&amp;@Detail=Remained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2" Type="http://schemas.openxmlformats.org/officeDocument/2006/relationships/hyperlink" Target="http://172.16.90.7:88/ReportViewer.aspx?reportName=PProductStatisticsDetailReport&amp;@Clicked=Clicked&amp;@Detail=Writ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3" Type="http://schemas.openxmlformats.org/officeDocument/2006/relationships/hyperlink" Target="http://172.16.90.7:88/ReportViewer.aspx?reportName=PProductStatisticsDetailReport&amp;@Clicked=Clicked&amp;@Detail=Output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4" Type="http://schemas.openxmlformats.org/officeDocument/2006/relationships/hyperlink" Target="http://172.16.90.7:88/ReportViewer.aspx?reportName=PProductStatisticsDetailReport&amp;@Clicked=Clicked&amp;@Detail=Absolution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9" Type="http://schemas.openxmlformats.org/officeDocument/2006/relationships/hyperlink" Target="http://172.16.90.7:88/ReportViewer.aspx?reportName=PProductStatisticsDetailReport&amp;@Clicked=Clicked&amp;@Detail=Output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5" Type="http://schemas.openxmlformats.org/officeDocument/2006/relationships/hyperlink" Target="http://172.16.90.7:88/ReportViewer.aspx?reportName=PProductStatisticsPecuniary&amp;@Clicked=Clicked&amp;@Detail=Pecuniary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86" Type="http://schemas.openxmlformats.org/officeDocument/2006/relationships/hyperlink" Target="http://172.16.90.7:88/ReportViewer.aspx?reportName=PProductStatisticsDetailReport&amp;@Clicked=Clicked&amp;@Detail=Remained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0" Type="http://schemas.openxmlformats.org/officeDocument/2006/relationships/hyperlink" Target="http://172.16.90.7:88/ReportViewer.aspx?reportName=PProductStatisticsDetailReport&amp;@Clicked=Clicked&amp;@Detail=Writ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4" Type="http://schemas.openxmlformats.org/officeDocument/2006/relationships/hyperlink" Target="http://172.16.90.7:88/ReportViewer.aspx?reportName=PProductStatisticsDetailReport&amp;@Clicked=Clicked&amp;@Detail=Input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5" Type="http://schemas.openxmlformats.org/officeDocument/2006/relationships/hyperlink" Target="http://172.16.90.7:88/ReportViewer.aspx?reportName=PProductStatisticsDetailReport&amp;@Clicked=Clicked&amp;@Detail=Penalty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6" Type="http://schemas.openxmlformats.org/officeDocument/2006/relationships/hyperlink" Target="http://172.16.90.7:88/ReportViewer.aspx?reportName=PProductStatisticsDetailReport&amp;@Clicked=Clicked&amp;@Detail=Writ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7" Type="http://schemas.openxmlformats.org/officeDocument/2006/relationships/hyperlink" Target="http://172.16.90.7:88/ReportViewer.aspx?reportName=PProductStatisticsDetailReport&amp;@Clicked=Clicked&amp;@Detail=Output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8" Type="http://schemas.openxmlformats.org/officeDocument/2006/relationships/hyperlink" Target="http://172.16.90.7:88/ReportViewer.aspx?reportName=PProductStatisticsDetailReport&amp;@Clicked=Clicked&amp;@Detail=Absolution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1" Type="http://schemas.openxmlformats.org/officeDocument/2006/relationships/hyperlink" Target="http://172.16.90.7:88/ReportViewer.aspx?reportName=PProductStatisticsDetailReport&amp;@Clicked=Clicked&amp;@Detail=Output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2" Type="http://schemas.openxmlformats.org/officeDocument/2006/relationships/hyperlink" Target="http://172.16.90.7:88/ReportViewer.aspx?reportName=PProductStatisticsDetailReport&amp;@Clicked=Clicked&amp;@Detail=Absolution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1" Type="http://schemas.openxmlformats.org/officeDocument/2006/relationships/hyperlink" Target="http://172.16.90.7:88/ReportViewer.aspx?reportName=PProductStatisticsDetailReport&amp;@Clicked=Clicked&amp;@Detail=Output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2" Type="http://schemas.openxmlformats.org/officeDocument/2006/relationships/hyperlink" Target="http://172.16.90.7:88/ReportViewer.aspx?reportName=PProductStatisticsDetailReport&amp;@Clicked=Clicked&amp;@Detail=Absolution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3" Type="http://schemas.openxmlformats.org/officeDocument/2006/relationships/hyperlink" Target="http://172.16.90.7:88/ReportViewer.aspx?reportName=PProductStatisticsDetailReport&amp;@Clicked=Clicked&amp;@Detail=Penalty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4" Type="http://schemas.openxmlformats.org/officeDocument/2006/relationships/hyperlink" Target="http://172.16.90.7:88/ReportViewer.aspx?reportName=PProductStatisticsDetailReport&amp;@Clicked=Clicked&amp;@Detail=Writ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" Type="http://schemas.openxmlformats.org/officeDocument/2006/relationships/hyperlink" Target="http://172.16.90.7:88/ReportViewer.aspx?reportName=PProductStatisticsDetailReport&amp;@Clicked=Clicked&amp;@Detail=Penalty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5" Type="http://schemas.openxmlformats.org/officeDocument/2006/relationships/hyperlink" Target="http://172.16.90.7:88/ReportViewer.aspx?reportName=PProductStatisticsDetailReport&amp;@Clicked=Clicked&amp;@Detail=Output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6" Type="http://schemas.openxmlformats.org/officeDocument/2006/relationships/hyperlink" Target="http://172.16.90.7:88/ReportViewer.aspx?reportName=PProductStatisticsDetailReport&amp;@Clicked=Clicked&amp;@Detail=Absolution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7" Type="http://schemas.openxmlformats.org/officeDocument/2006/relationships/hyperlink" Target="http://172.16.90.7:88/ReportViewer.aspx?reportName=PProductStatisticsPecuniary&amp;@Clicked=Clicked&amp;@Detail=Pecuniary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40" Type="http://schemas.openxmlformats.org/officeDocument/2006/relationships/hyperlink" Target="http://172.16.90.7:88/ReportViewer.aspx?reportName=PProductStatisticsDetailReport&amp;@Clicked=Clicked&amp;@Detail=Input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15" Type="http://schemas.openxmlformats.org/officeDocument/2006/relationships/hyperlink" Target="http://172.16.90.7:88/ReportViewer.aspx?reportName=PProductStatisticsDetailReport&amp;@Clicked=Clicked&amp;@Detail=Incapacity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36" Type="http://schemas.openxmlformats.org/officeDocument/2006/relationships/hyperlink" Target="http://172.16.90.7:88/ReportViewer.aspx?reportName=PProductStatisticsDetailReport&amp;@Clicked=Clicked&amp;@Detail=Input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7" Type="http://schemas.openxmlformats.org/officeDocument/2006/relationships/hyperlink" Target="http://172.16.90.7:88/ReportViewer.aspx?reportName=PProductStatisticsDetailReport&amp;@Clicked=Clicked&amp;@Detail=Penalty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8" Type="http://schemas.openxmlformats.org/officeDocument/2006/relationships/hyperlink" Target="http://172.16.90.7:88/ReportViewer.aspx?reportName=PProductStatisticsDetailReport&amp;@Clicked=Clicked&amp;@Detail=Writ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1" Type="http://schemas.openxmlformats.org/officeDocument/2006/relationships/hyperlink" Target="http://172.16.90.7:88/ReportViewer.aspx?reportName=PProductStatisticsDetailReport&amp;@Clicked=Clicked&amp;@Detail=Penalty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2" Type="http://schemas.openxmlformats.org/officeDocument/2006/relationships/hyperlink" Target="http://172.16.90.7:88/ReportViewer.aspx?reportName=PProductStatisticsDetailReport&amp;@Clicked=Clicked&amp;@Detail=Writ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43" Type="http://schemas.openxmlformats.org/officeDocument/2006/relationships/hyperlink" Target="http://172.16.90.7:88/ReportViewer.aspx?reportName=PProductStatisticsDetailReport&amp;@Clicked=Clicked&amp;@Detail=Output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1" Type="http://schemas.openxmlformats.org/officeDocument/2006/relationships/hyperlink" Target="http://172.16.90.7:88/ReportViewer.aspx?reportName=PProductStatisticsDetailReport&amp;@Clicked=Clicked&amp;@Detail=Penalty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2" Type="http://schemas.openxmlformats.org/officeDocument/2006/relationships/hyperlink" Target="http://172.16.90.7:88/ReportViewer.aspx?reportName=PProductStatisticsDetailReport&amp;@Clicked=Clicked&amp;@Detail=Writ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9" Type="http://schemas.openxmlformats.org/officeDocument/2006/relationships/hyperlink" Target="http://172.16.90.7:88/ReportViewer.aspx?reportName=PProductStatisticsDetailReport&amp;@Clicked=Clicked&amp;@Detail=Output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3" Type="http://schemas.openxmlformats.org/officeDocument/2006/relationships/hyperlink" Target="http://172.16.90.7:88/ReportViewer.aspx?reportName=PProductStatisticsDetailReport&amp;@Clicked=Clicked&amp;@Detail=Incapacity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4" Type="http://schemas.openxmlformats.org/officeDocument/2006/relationships/hyperlink" Target="http://172.16.90.7:88/ReportViewer.aspx?reportName=PProductStatisticsDetailReport&amp;@Clicked=Clicked&amp;@Detail=Input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5" Type="http://schemas.openxmlformats.org/officeDocument/2006/relationships/hyperlink" Target="http://172.16.90.7:88/ReportViewer.aspx?reportName=PProductStatisticsDetailReport&amp;@Clicked=Clicked&amp;@Detail=Penalty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6" Type="http://schemas.openxmlformats.org/officeDocument/2006/relationships/hyperlink" Target="http://172.16.90.7:88/ReportViewer.aspx?reportName=PProductStatisticsDetailReport&amp;@Clicked=Clicked&amp;@Detail=Writ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7" Type="http://schemas.openxmlformats.org/officeDocument/2006/relationships/hyperlink" Target="http://172.16.90.7:88/ReportViewer.aspx?reportName=PProductStatisticsDetailReport&amp;@Clicked=Clicked&amp;@Detail=Output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" Type="http://schemas.openxmlformats.org/officeDocument/2006/relationships/hyperlink" Target="http://172.16.90.7:88/ReportViewer.aspx?reportName=PProductStatisticsDetailReport&amp;@Clicked=Clicked&amp;@Detail=Remained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5" Type="http://schemas.openxmlformats.org/officeDocument/2006/relationships/hyperlink" Target="http://172.16.90.7:88/ReportViewer.aspx?reportName=PProductStatisticsPecuniary&amp;@Clicked=Clicked&amp;@Detail=Pecuniary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26" Type="http://schemas.openxmlformats.org/officeDocument/2006/relationships/hyperlink" Target="http://172.16.90.7:88/ReportViewer.aspx?reportName=PProductStatisticsDetailReport&amp;@Clicked=Clicked&amp;@Detail=Remained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7" Type="http://schemas.openxmlformats.org/officeDocument/2006/relationships/hyperlink" Target="http://172.16.90.7:88/ReportViewer.aspx?reportName=PProductStatisticsDetailReport&amp;@Clicked=Clicked&amp;@Detail=Incapacity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8" Type="http://schemas.openxmlformats.org/officeDocument/2006/relationships/hyperlink" Target="http://172.16.90.7:88/ReportViewer.aspx?reportName=PProductStatisticsDetailReport&amp;@Clicked=Clicked&amp;@Detail=Input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2" Type="http://schemas.openxmlformats.org/officeDocument/2006/relationships/hyperlink" Target="http://172.16.90.7:88/ReportViewer.aspx?reportName=PProductStatisticsDetailReport&amp;@Clicked=Clicked&amp;@Detail=Input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3" Type="http://schemas.openxmlformats.org/officeDocument/2006/relationships/hyperlink" Target="http://172.16.90.7:88/ReportViewer.aspx?reportName=PProductStatisticsDetailReport&amp;@Clicked=Clicked&amp;@Detail=Penalty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1" Type="http://schemas.openxmlformats.org/officeDocument/2006/relationships/hyperlink" Target="http://172.16.90.7:88/ReportViewer.aspx?reportName=PProductStatisticsDetailReport&amp;@Clicked=Clicked&amp;@Detail=Incapacity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2" Type="http://schemas.openxmlformats.org/officeDocument/2006/relationships/hyperlink" Target="http://172.16.90.7:88/ReportViewer.aspx?reportName=PProductStatisticsDetailReport&amp;@Clicked=Clicked&amp;@Detail=Input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3" Type="http://schemas.openxmlformats.org/officeDocument/2006/relationships/hyperlink" Target="http://172.16.90.7:88/ReportViewer.aspx?reportName=PProductStatisticsDetailReport&amp;@Clicked=Clicked&amp;@Detail=Penalty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9" Type="http://schemas.openxmlformats.org/officeDocument/2006/relationships/hyperlink" Target="http://172.16.90.7:88/ReportViewer.aspx?reportName=PProductStatisticsDetailReport&amp;@Clicked=Clicked&amp;@Detail=Penalty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4" Type="http://schemas.openxmlformats.org/officeDocument/2006/relationships/hyperlink" Target="http://172.16.90.7:88/ReportViewer.aspx?reportName=PProductStatisticsDetailReport&amp;@Clicked=Clicked&amp;@Detail=Remained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5" Type="http://schemas.openxmlformats.org/officeDocument/2006/relationships/hyperlink" Target="http://172.16.90.7:88/ReportViewer.aspx?reportName=PProductStatisticsDetailReport&amp;@Clicked=Clicked&amp;@Detail=Incapacity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6" Type="http://schemas.openxmlformats.org/officeDocument/2006/relationships/hyperlink" Target="http://172.16.90.7:88/ReportViewer.aspx?reportName=PProductStatisticsDetailReport&amp;@Clicked=Clicked&amp;@Detail=Input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7" Type="http://schemas.openxmlformats.org/officeDocument/2006/relationships/hyperlink" Target="http://172.16.90.7:88/ReportViewer.aspx?reportName=PProductStatisticsDetailReport&amp;@Clicked=Clicked&amp;@Detail=Penalty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8" Type="http://schemas.openxmlformats.org/officeDocument/2006/relationships/hyperlink" Target="http://172.16.90.7:88/ReportViewer.aspx?reportName=PProductStatisticsDetailReport&amp;@Clicked=Clicked&amp;@Detail=Writ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16" Type="http://schemas.openxmlformats.org/officeDocument/2006/relationships/hyperlink" Target="http://172.16.90.7:88/ReportViewer.aspx?reportName=PProductStatisticsDetailReport&amp;@Clicked=Clicked&amp;@Detail=Absolution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37" Type="http://schemas.openxmlformats.org/officeDocument/2006/relationships/hyperlink" Target="http://172.16.90.7:88/ReportViewer.aspx?reportName=PProductStatisticsPecuniary&amp;@Clicked=Clicked&amp;@Detail=Pecuniary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58" Type="http://schemas.openxmlformats.org/officeDocument/2006/relationships/hyperlink" Target="http://172.16.90.7:88/ReportViewer.aspx?reportName=PProductStatisticsDetailReport&amp;@Clicked=Clicked&amp;@Detail=Remained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2" Type="http://schemas.openxmlformats.org/officeDocument/2006/relationships/hyperlink" Target="http://172.16.90.7:88/ReportViewer.aspx?reportName=PProductStatisticsDetailReport&amp;@Clicked=Clicked&amp;@Detail=Remained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3" Type="http://schemas.openxmlformats.org/officeDocument/2006/relationships/hyperlink" Target="http://172.16.90.7:88/ReportViewer.aspx?reportName=PProductStatisticsDetailReport&amp;@Clicked=Clicked&amp;@Detail=Incapacity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44" Type="http://schemas.openxmlformats.org/officeDocument/2006/relationships/hyperlink" Target="http://172.16.90.7:88/ReportViewer.aspx?reportName=PProductStatisticsDetailReport&amp;@Clicked=Clicked&amp;@Detail=Input&amp;@LCode=103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41" Type="http://schemas.openxmlformats.org/officeDocument/2006/relationships/hyperlink" Target="http://172.16.90.7:88/ReportViewer.aspx?reportName=PProductStatisticsPecuniary&amp;@Clicked=Clicked&amp;@Detail=Pecuniary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62" Type="http://schemas.openxmlformats.org/officeDocument/2006/relationships/hyperlink" Target="http://172.16.90.7:88/ReportViewer.aspx?reportName=PProductStatisticsDetailReport&amp;@Clicked=Clicked&amp;@Detail=Remained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3" Type="http://schemas.openxmlformats.org/officeDocument/2006/relationships/hyperlink" Target="http://172.16.90.7:88/ReportViewer.aspx?reportName=PProductStatisticsDetailReport&amp;@Clicked=Clicked&amp;@Detail=Incapacity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9" Type="http://schemas.openxmlformats.org/officeDocument/2006/relationships/hyperlink" Target="http://172.16.90.7:88/ReportViewer.aspx?reportName=PProductStatisticsDetailReport&amp;@Clicked=Clicked&amp;@Detail=Incapacity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0" Type="http://schemas.openxmlformats.org/officeDocument/2006/relationships/hyperlink" Target="http://172.16.90.7:88/ReportViewer.aspx?reportName=PProductStatisticsDetailReport&amp;@Clicked=Clicked&amp;@Detail=Remained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4" Type="http://schemas.openxmlformats.org/officeDocument/2006/relationships/hyperlink" Target="http://172.16.90.7:88/ReportViewer.aspx?reportName=PProductStatisticsDetailReport&amp;@Clicked=Clicked&amp;@Detail=Absolution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5" Type="http://schemas.openxmlformats.org/officeDocument/2006/relationships/hyperlink" Target="http://172.16.90.7:88/ReportViewer.aspx?reportName=PProductStatisticsPecuniary&amp;@Clicked=Clicked&amp;@Detail=Pecuniary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46" Type="http://schemas.openxmlformats.org/officeDocument/2006/relationships/hyperlink" Target="http://172.16.90.7:88/ReportViewer.aspx?reportName=PProductStatisticsDetailReport&amp;@Clicked=Clicked&amp;@Detail=Remained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7" Type="http://schemas.openxmlformats.org/officeDocument/2006/relationships/hyperlink" Target="http://172.16.90.7:88/ReportViewer.aspx?reportName=PProductStatisticsDetailReport&amp;@Clicked=Clicked&amp;@Detail=Incapacity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8" Type="http://schemas.openxmlformats.org/officeDocument/2006/relationships/hyperlink" Target="http://172.16.90.7:88/ReportViewer.aspx?reportName=PProductStatisticsDetailReport&amp;@Clicked=Clicked&amp;@Detail=Input&amp;@LCode=102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6" Type="http://schemas.openxmlformats.org/officeDocument/2006/relationships/hyperlink" Target="http://172.16.90.7:88/ReportViewer.aspx?reportName=PProductStatisticsDetailReport&amp;@Clicked=Clicked&amp;@Detail=Writ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27" Type="http://schemas.openxmlformats.org/officeDocument/2006/relationships/hyperlink" Target="http://172.16.90.7:88/ReportViewer.aspx?reportName=PProductStatisticsDetailReport&amp;@Clicked=Clicked&amp;@Detail=Output&amp;@LCode=101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3" Type="http://schemas.openxmlformats.org/officeDocument/2006/relationships/hyperlink" Target="http://172.16.90.7:88/ReportViewer.aspx?reportName=PProductStatisticsPecuniary&amp;@Clicked=Clicked&amp;@Detail=Pecuniary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" Type="http://schemas.openxmlformats.org/officeDocument/2006/relationships/hyperlink" Target="http://172.16.90.7:88/ReportViewer.aspx?reportName=PProductStatisticsDetailReport&amp;@Clicked=Clicked&amp;@Detail=Output&amp;@LCode=100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2" Type="http://schemas.openxmlformats.org/officeDocument/2006/relationships/hyperlink" Target="http://172.16.90.7:88/ReportViewer.aspx?reportName=PProductStatisticsDetailReport&amp;@Clicked=Clicked&amp;@Detail=Absolution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3" Type="http://schemas.openxmlformats.org/officeDocument/2006/relationships/hyperlink" Target="http://172.16.90.7:88/ReportViewer.aspx?reportName=PProductStatisticsPecuniary&amp;@Clicked=Clicked&amp;@Detail=Pecuniary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94" Type="http://schemas.openxmlformats.org/officeDocument/2006/relationships/hyperlink" Target="http://172.16.90.7:88/ReportViewer.aspx?reportName=PProductStatisticsDetailReport&amp;@Clicked=Clicked&amp;@Detail=Remained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8" Type="http://schemas.openxmlformats.org/officeDocument/2006/relationships/hyperlink" Target="http://172.16.90.7:88/ReportViewer.aspx?reportName=PProductStatisticsDetailReport&amp;@Clicked=Clicked&amp;@Detail=Absolution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9" Type="http://schemas.openxmlformats.org/officeDocument/2006/relationships/hyperlink" Target="http://172.16.90.7:88/ReportViewer.aspx?reportName=PProductStatisticsPecuniary&amp;@Clicked=Clicked&amp;@Detail=Pecuniary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334" Type="http://schemas.openxmlformats.org/officeDocument/2006/relationships/hyperlink" Target="http://172.16.90.7:88/ReportViewer.aspx?reportName=PProductStatisticsDetailReport&amp;@Clicked=Clicked&amp;@Detail=Remained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0" Type="http://schemas.openxmlformats.org/officeDocument/2006/relationships/hyperlink" Target="http://172.16.90.7:88/ReportViewer.aspx?reportName=PProductStatisticsDetailReport&amp;@Clicked=Clicked&amp;@Detail=Absolution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5" Type="http://schemas.openxmlformats.org/officeDocument/2006/relationships/hyperlink" Target="http://172.16.90.7:88/ReportViewer.aspx?reportName=PProductStatisticsDetailReport&amp;@Clicked=Clicked&amp;@Detail=Output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6" Type="http://schemas.openxmlformats.org/officeDocument/2006/relationships/hyperlink" Target="http://172.16.90.7:88/ReportViewer.aspx?reportName=PProductStatisticsDetailReport&amp;@Clicked=Clicked&amp;@Detail=Absolution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7" Type="http://schemas.openxmlformats.org/officeDocument/2006/relationships/hyperlink" Target="http://172.16.90.7:88/ReportViewer.aspx?reportName=PProductStatisticsPecuniary&amp;@Clicked=Clicked&amp;@Detail=Pecuniary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78" Type="http://schemas.openxmlformats.org/officeDocument/2006/relationships/hyperlink" Target="http://172.16.90.7:88/ReportViewer.aspx?reportName=PProductStatisticsDetailReport&amp;@Clicked=Clicked&amp;@Detail=Remained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3" Type="http://schemas.openxmlformats.org/officeDocument/2006/relationships/hyperlink" Target="http://172.16.90.7:88/ReportViewer.aspx?reportName=PProductStatisticsDetailReport&amp;@Clicked=Clicked&amp;@Detail=Output&amp;@LCode=102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42" Type="http://schemas.openxmlformats.org/officeDocument/2006/relationships/hyperlink" Target="http://172.16.90.7:88/ReportViewer.aspx?reportName=PProductStatisticsDetailReport&amp;@Clicked=Clicked&amp;@Detail=Writ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4" Type="http://schemas.openxmlformats.org/officeDocument/2006/relationships/hyperlink" Target="http://172.16.90.7:88/ReportViewer.aspx?reportName=PProductStatisticsDetailReport&amp;@Clicked=Clicked&amp;@Detail=Absolution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38" Type="http://schemas.openxmlformats.org/officeDocument/2006/relationships/hyperlink" Target="http://172.16.90.7:88/ReportViewer.aspx?reportName=PProductStatisticsDetailReport&amp;@Clicked=Clicked&amp;@Detail=Writ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45" Type="http://schemas.openxmlformats.org/officeDocument/2006/relationships/printerSettings" Target="../printerSettings/printerSettings31.bin"/><Relationship Id="rId191" Type="http://schemas.openxmlformats.org/officeDocument/2006/relationships/hyperlink" Target="http://172.16.90.7:88/ReportViewer.aspx?reportName=PProductStatisticsDetailReport&amp;@Clicked=Clicked&amp;@Detail=Output&amp;@LCode=101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05" Type="http://schemas.openxmlformats.org/officeDocument/2006/relationships/hyperlink" Target="http://172.16.90.7:88/ReportViewer.aspx?reportName=PProductStatisticsDetailReport&amp;@Clicked=Clicked&amp;@Detail=Penalty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7" Type="http://schemas.openxmlformats.org/officeDocument/2006/relationships/hyperlink" Target="http://172.16.90.7:88/ReportViewer.aspx?reportName=PProductStatisticsDetailReport&amp;@Clicked=Clicked&amp;@Detail=Output&amp;@LCode=102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7" Type="http://schemas.openxmlformats.org/officeDocument/2006/relationships/hyperlink" Target="http://172.16.90.7:88/ReportViewer.aspx?reportName=PProductStatisticsDetailReport&amp;@Clicked=Clicked&amp;@Detail=Incapacity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89" Type="http://schemas.openxmlformats.org/officeDocument/2006/relationships/hyperlink" Target="http://172.16.90.7:88/ReportViewer.aspx?reportName=PProductStatisticsPecuniary&amp;@Clicked=Clicked&amp;@Detail=Pecuniary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3" Type="http://schemas.openxmlformats.org/officeDocument/2006/relationships/hyperlink" Target="http://172.16.90.7:88/ReportViewer.aspx?reportName=PProductStatisticsDetailReport&amp;@Clicked=Clicked&amp;@Detail=Penalty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9" Type="http://schemas.openxmlformats.org/officeDocument/2006/relationships/hyperlink" Target="http://172.16.90.7:88/ReportViewer.aspx?reportName=PProductStatisticsDetailReport&amp;@Clicked=Clicked&amp;@Detail=Penalty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4" Type="http://schemas.openxmlformats.org/officeDocument/2006/relationships/hyperlink" Target="http://172.16.90.7:88/ReportViewer.aspx?reportName=PProductStatisticsDetailReport&amp;@Clicked=Clicked&amp;@Detail=Writ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5" Type="http://schemas.openxmlformats.org/officeDocument/2006/relationships/hyperlink" Target="http://172.16.90.7:88/ReportViewer.aspx?reportName=PProductStatisticsDetailReport&amp;@Clicked=Clicked&amp;@Detail=Output&amp;@LCode=100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0" Type="http://schemas.openxmlformats.org/officeDocument/2006/relationships/hyperlink" Target="http://172.16.90.7:88/ReportViewer.aspx?reportName=PProductStatisticsDetailReport&amp;@Clicked=Clicked&amp;@Detail=Input&amp;@LCode=1017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6" Type="http://schemas.openxmlformats.org/officeDocument/2006/relationships/hyperlink" Target="http://172.16.90.7:88/ReportViewer.aspx?reportName=PProductStatisticsDetailReport&amp;@Clicked=Clicked&amp;@Detail=Input&amp;@LCode=102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58" Type="http://schemas.openxmlformats.org/officeDocument/2006/relationships/hyperlink" Target="http://172.16.90.7:88/ReportViewer.aspx?reportName=PProductStatisticsDetailReport&amp;@Clicked=Clicked&amp;@Detail=Writ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4" Type="http://schemas.openxmlformats.org/officeDocument/2006/relationships/hyperlink" Target="http://172.16.90.7:88/ReportViewer.aspx?reportName=PProductStatisticsDetailReport&amp;@Clicked=Clicked&amp;@Detail=Input&amp;@LCode=100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18" Type="http://schemas.openxmlformats.org/officeDocument/2006/relationships/hyperlink" Target="http://172.16.90.7:88/ReportViewer.aspx?reportName=PProductStatisticsDetailReport&amp;@Clicked=Clicked&amp;@Detail=Remained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5" Type="http://schemas.openxmlformats.org/officeDocument/2006/relationships/hyperlink" Target="http://172.16.90.7:88/ReportViewer.aspx?reportName=PProductStatisticsDetailReport&amp;@Clicked=Clicked&amp;@Detail=Penalty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1" Type="http://schemas.openxmlformats.org/officeDocument/2006/relationships/hyperlink" Target="http://172.16.90.7:88/ReportViewer.aspx?reportName=PProductStatisticsDetailReport&amp;@Clicked=Clicked&amp;@Detail=Incapacity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7" Type="http://schemas.openxmlformats.org/officeDocument/2006/relationships/hyperlink" Target="http://172.16.90.7:88/ReportViewer.aspx?reportName=PProductStatisticsDetailReport&amp;@Clicked=Clicked&amp;@Detail=Incapacity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9" Type="http://schemas.openxmlformats.org/officeDocument/2006/relationships/hyperlink" Target="http://172.16.90.7:88/ReportViewer.aspx?reportName=PProductStatisticsDetailReport&amp;@Clicked=Clicked&amp;@Detail=Penalty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" Type="http://schemas.openxmlformats.org/officeDocument/2006/relationships/hyperlink" Target="http://172.16.90.7:88/ReportViewer.aspx?reportName=PProductStatisticsPecuniary&amp;@Clicked=Clicked&amp;@Detail=Pecuniary&amp;@LCode=100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29" Type="http://schemas.openxmlformats.org/officeDocument/2006/relationships/hyperlink" Target="http://172.16.90.7:88/ReportViewer.aspx?reportName=PProductStatisticsPecuniary&amp;@Clicked=Clicked&amp;@Detail=Pecuniary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80" Type="http://schemas.openxmlformats.org/officeDocument/2006/relationships/hyperlink" Target="http://172.16.90.7:88/ReportViewer.aspx?reportName=PProductStatisticsDetailReport&amp;@Clicked=Clicked&amp;@Detail=Input&amp;@LCode=102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36" Type="http://schemas.openxmlformats.org/officeDocument/2006/relationships/hyperlink" Target="http://172.16.90.7:88/ReportViewer.aspx?reportName=PProductStatisticsDetailReport&amp;@Clicked=Clicked&amp;@Detail=Input&amp;@LCode=1032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75" Type="http://schemas.openxmlformats.org/officeDocument/2006/relationships/hyperlink" Target="http://172.16.90.7:88/ReportViewer.aspx?reportName=PProductStatisticsDetailReport&amp;@Clicked=Clicked&amp;@Detail=Incapacity&amp;@LCode=100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40" Type="http://schemas.openxmlformats.org/officeDocument/2006/relationships/hyperlink" Target="http://172.16.90.7:88/ReportViewer.aspx?reportName=PProductStatisticsDetailReport&amp;@Clicked=Clicked&amp;@Detail=Absolution&amp;@LCode=101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82" Type="http://schemas.openxmlformats.org/officeDocument/2006/relationships/hyperlink" Target="http://172.16.90.7:88/ReportViewer.aspx?reportName=PProductStatisticsDetailReport&amp;@Clicked=Clicked&amp;@Detail=Remained&amp;@LCode=1019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38" Type="http://schemas.openxmlformats.org/officeDocument/2006/relationships/hyperlink" Target="http://172.16.90.7:88/ReportViewer.aspx?reportName=PProductStatisticsDetailReport&amp;@Clicked=Clicked&amp;@Detail=Remained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91" Type="http://schemas.openxmlformats.org/officeDocument/2006/relationships/hyperlink" Target="http://172.16.90.7:88/ReportViewer.aspx?reportName=PProductStatisticsDetailReport&amp;@Clicked=Clicked&amp;@Detail=Incapacity&amp;@LCode=1029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05" Type="http://schemas.openxmlformats.org/officeDocument/2006/relationships/hyperlink" Target="http://172.16.90.7:88/ReportViewer.aspx?reportName=PProductStatisticsPecuniary&amp;@Clicked=Clicked&amp;@Detail=Pecuniary&amp;@LCode=103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44" Type="http://schemas.openxmlformats.org/officeDocument/2006/relationships/hyperlink" Target="http://172.16.90.7:88/ReportViewer.aspx?reportName=PProductStatisticsDetailReport&amp;@Clicked=Clicked&amp;@Detail=Absolution&amp;@LCode=100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86" Type="http://schemas.openxmlformats.org/officeDocument/2006/relationships/hyperlink" Target="http://172.16.90.7:88/ReportViewer.aspx?reportName=PProductStatisticsDetailReport&amp;@Clicked=Clicked&amp;@Detail=Remained&amp;@LCode=100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51" Type="http://schemas.openxmlformats.org/officeDocument/2006/relationships/hyperlink" Target="http://172.16.90.7:88/ReportViewer.aspx?reportName=PProductStatisticsDetailReport&amp;@Clicked=Clicked&amp;@Detail=Output&amp;@LCode=1017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93" Type="http://schemas.openxmlformats.org/officeDocument/2006/relationships/hyperlink" Target="http://172.16.90.7:88/ReportViewer.aspx?reportName=PProductStatisticsPecuniary&amp;@Clicked=Clicked&amp;@Detail=Pecuniary&amp;@LCode=102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207" Type="http://schemas.openxmlformats.org/officeDocument/2006/relationships/hyperlink" Target="http://172.16.90.7:88/ReportViewer.aspx?reportName=PProductStatisticsDetailReport&amp;@Clicked=Clicked&amp;@Detail=Output&amp;@LCode=1022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9" Type="http://schemas.openxmlformats.org/officeDocument/2006/relationships/hyperlink" Target="http://172.16.90.7:88/ReportViewer.aspx?reportName=PProductStatisticsPecuniary&amp;@Clicked=Clicked&amp;@Detail=Pecuniary&amp;@LCode=1025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09" Type="http://schemas.openxmlformats.org/officeDocument/2006/relationships/hyperlink" Target="http://172.16.90.7:88/ReportViewer.aspx?reportName=PProductStatisticsDetailReport&amp;@Clicked=Clicked&amp;@Detail=Penalty&amp;@LCode=101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60" Type="http://schemas.openxmlformats.org/officeDocument/2006/relationships/hyperlink" Target="http://172.16.90.7:88/ReportViewer.aspx?reportName=PProductStatisticsDetailReport&amp;@Clicked=Clicked&amp;@Detail=Absolution&amp;@LCode=1025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16" Type="http://schemas.openxmlformats.org/officeDocument/2006/relationships/hyperlink" Target="http://172.16.90.7:88/ReportViewer.aspx?reportName=PProductStatisticsDetailReport&amp;@Clicked=Clicked&amp;@Detail=Absolution&amp;@LCode=103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55" Type="http://schemas.openxmlformats.org/officeDocument/2006/relationships/hyperlink" Target="http://172.16.90.7:88/ReportViewer.aspx?reportName=PProductStatisticsDetailReport&amp;@Clicked=Clicked&amp;@Detail=Output&amp;@LCode=100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97" Type="http://schemas.openxmlformats.org/officeDocument/2006/relationships/hyperlink" Target="http://172.16.90.7:88/ReportViewer.aspx?reportName=PProductStatisticsPecuniary&amp;@Clicked=Clicked&amp;@Detail=Pecuniary&amp;@LCode=1010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param=1&amp;@CreateCaseType=&amp;@PBTradeUnitTypeID=&amp;@TradeUnitTypeID=" TargetMode="External"/><Relationship Id="rId120" Type="http://schemas.openxmlformats.org/officeDocument/2006/relationships/hyperlink" Target="http://172.16.90.7:88/ReportViewer.aspx?reportName=PProductStatisticsDetailReport&amp;@Clicked=Clicked&amp;@Detail=Input&amp;@LCode=101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62" Type="http://schemas.openxmlformats.org/officeDocument/2006/relationships/hyperlink" Target="http://172.16.90.7:88/ReportViewer.aspx?reportName=PProductStatisticsDetailReport&amp;@Clicked=Clicked&amp;@Detail=Writ&amp;@LCode=1018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18" Type="http://schemas.openxmlformats.org/officeDocument/2006/relationships/hyperlink" Target="http://172.16.90.7:88/ReportViewer.aspx?reportName=PProductStatisticsDetailReport&amp;@Clicked=Clicked&amp;@Detail=Writ&amp;@LCode=1023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71" Type="http://schemas.openxmlformats.org/officeDocument/2006/relationships/hyperlink" Target="http://172.16.90.7:88/ReportViewer.aspx?reportName=PProductStatisticsDetailReport&amp;@Clicked=Clicked&amp;@Detail=Output&amp;@LCode=1026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001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66" Type="http://schemas.openxmlformats.org/officeDocument/2006/relationships/hyperlink" Target="http://172.16.90.7:88/ReportViewer.aspx?reportName=PProductStatisticsDetailReport&amp;@Clicked=Clicked&amp;@Detail=Writ&amp;@LCode=1004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31" Type="http://schemas.openxmlformats.org/officeDocument/2006/relationships/hyperlink" Target="http://172.16.90.7:88/ReportViewer.aspx?reportName=PProductStatisticsDetailReport&amp;@Clicked=Clicked&amp;@Detail=Incapacity&amp;@LCode=101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327" Type="http://schemas.openxmlformats.org/officeDocument/2006/relationships/hyperlink" Target="http://172.16.90.7:88/ReportViewer.aspx?reportName=PProductStatisticsDetailReport&amp;@Clicked=Clicked&amp;@Detail=Output&amp;@LCode=1031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173" Type="http://schemas.openxmlformats.org/officeDocument/2006/relationships/hyperlink" Target="http://172.16.90.7:88/ReportViewer.aspx?reportName=PProductStatisticsDetailReport&amp;@Clicked=Clicked&amp;@Detail=Penalty&amp;@LCode=1018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29" Type="http://schemas.openxmlformats.org/officeDocument/2006/relationships/hyperlink" Target="http://172.16.90.7:88/ReportViewer.aspx?reportName=PProductStatisticsDetailReport&amp;@Clicked=Clicked&amp;@Detail=Penalty&amp;@LCode=1023&amp;@fromdatetime=1399/01/01&amp;@todatetime=1399/07/10&amp;@CaseSubject=%da%a9%d8%a7%d9%84%d8%a7%20%d9%88%20%d8%ae%d8%af%d9%85%d8%a7%d8%aa&amp;extension=xls&amp;@CodeSubject=1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Relationship Id="rId240" Type="http://schemas.openxmlformats.org/officeDocument/2006/relationships/hyperlink" Target="http://172.16.90.7:88/ReportViewer.aspx?reportName=PProductStatisticsDetailReport&amp;@Clicked=Clicked&amp;@Detail=Input&amp;@LCode=1024&amp;@fromdatetime=1399/01/01&amp;@todatetime=1399/07/10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57000970055802431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7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50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9/15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drawing" Target="../drawings/drawing51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9/15&amp;@CaseSubject=%da%a9%d8%a7%d9%84%d8%a7%20%d9%88%20%d8%ae%d8%af%d9%85%d8%a7%d8%aa&amp;extension=xls&amp;@CodeSubject=1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9/15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3300162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32.bin"/></Relationships>
</file>

<file path=xl/worksheets/_rels/sheet8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drawing" Target="../drawings/drawing53.xml"/><Relationship Id="rId2" Type="http://schemas.openxmlformats.org/officeDocument/2006/relationships/hyperlink" Target="http://172.16.90.7:88/ReportViewer.aspx?reportName=PProductStatisticsDetailReport&amp;@Clicked=Clicked&amp;@Detail=Writ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1/01/01&amp;@todatetime=1401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1/01/01&amp;@todatetime=1401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8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drawing" Target="../drawings/drawing54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1/15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1/15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6001490090004547%25%27%20Or%20Pro.proLevelcode%20like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3.bin"/></Relationships>
</file>

<file path=xl/worksheets/_rels/sheet8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drawing" Target="../drawings/drawing56.xml"/><Relationship Id="rId2" Type="http://schemas.openxmlformats.org/officeDocument/2006/relationships/hyperlink" Target="http://172.16.90.7:88/ReportViewer.aspx?reportName=PProductStatisticsDetailReport&amp;@Clicked=Clicked&amp;@Detail=Writ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8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drawing" Target="../drawings/drawing57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59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9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60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0010001400046%25%27%20Or%20Pro.proLevelcode%20like%27100048000010001400049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drawing" Target="../drawings/drawing62.xml"/><Relationship Id="rId2" Type="http://schemas.openxmlformats.org/officeDocument/2006/relationships/hyperlink" Target="http://172.16.90.7:88/ReportViewer.aspx?reportName=PProductStatisticsDetailReport&amp;@Clicked=Clicked&amp;@Detail=Writ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1/01/01&amp;@todatetime=1401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1/01/01&amp;@todatetime=1401/01/22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9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1/22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drawing" Target="../drawings/drawing63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5.xml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65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9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9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9&amp;@CaseSubject=%da%a9%d8%a7%d9%84%d8%a7%20%d9%88%20%d8%ae%d8%af%d9%85%d8%a7%d8%aa&amp;extension=xls&amp;@CodeSubject=1&amp;@ViolationPriceFrom=&amp;@ViolationPriceTo=&amp;@IntroductionCode=&amp;@GExchangeUnitTitleid=&amp;@ViolationTypeid=&amp;@ProductCurrencyTypeLevelCode=%273000050003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drawing" Target="../drawings/drawing66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7.bin"/></Relationships>
</file>

<file path=xl/worksheets/_rels/sheet10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68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69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20006800066%25%27%20Or%20Pro.proLevelcode%20like%271000520006800064%25%27%20Or%20Pro.proLevelcode%20like%271000520006800062%25%27%20Or%20Pro.proLevelcode%20like%271000520006800397%25%27%20Or%20Pro.proLevelcode%20like%271000520006800065%25%27%20Or%20Pro.proLevelcode%20like%271000520006800063%25%27%20Or%20Pro.proLevelcode%20like%27100056001490090004547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71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1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72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23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3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23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480018501233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9.bin"/></Relationships>
</file>

<file path=xl/worksheets/_rels/sheet11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74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1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75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12/16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16&amp;@CaseSubject=%da%a9%d8%a7%d9%84%d8%a7%20%d9%88%20%d8%ae%d8%af%d9%85%d8%a7%d8%aa&amp;extension=xls&amp;@CodeSubject=1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12/16&amp;@CaseSubject=%d9%be%d8%b1%d9%88%d9%86%d8%af%d9%87%20%d9%82%d8%a7%da%86%d8%a7%d9%82%20%da%a9%d8%a7%d9%84%d8%a7%20%d9%88%20%d8%a7%d8%b1%d8%b2&amp;extension=xls&amp;@CodeSubject=2&amp;@ViolationPriceFrom=&amp;@ViolationPriceTo=&amp;@IntroductionCode=&amp;@GExchangeUnitTitleid=&amp;@ViolationTypeid=&amp;@ProductCurrencyTypeLevelCode=%2710005700069%25%27%20Or%20Pro.proLevelcode%20like%271000380018101214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9.xml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40.bin"/></Relationships>
</file>

<file path=xl/worksheets/_rels/sheet12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drawing" Target="../drawings/drawing77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2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78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1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17&amp;@CaseSubject=%da%a9%d8%a7%d9%84%d8%a7%20%d9%88%20%d8%ae%d8%af%d9%85%d8%a7%d8%aa&amp;extension=xls&amp;@CodeSubject=1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1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157009840480125295%25%27%20Or%20Pro.proLevelcode%20like%27100042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41.bin"/></Relationships>
</file>

<file path=xl/worksheets/_rels/sheet12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80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2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81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600989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1.xml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42.bin"/></Relationships>
</file>

<file path=xl/worksheets/_rels/sheet13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83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3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84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80018501232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3.bin"/></Relationships>
</file>

<file path=xl/worksheets/_rels/sheet137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86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39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87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4.bin"/></Relationships>
</file>

<file path=xl/worksheets/_rels/sheet142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89.xml"/><Relationship Id="rId2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399/01/01&amp;@todatetime=1399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399/01/01&amp;@todatetime=1399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44.xml.rels><?xml version="1.0" encoding="UTF-8" standalone="yes"?>
<Relationships xmlns="http://schemas.openxmlformats.org/package/2006/relationships"><Relationship Id="rId8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3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8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3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1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7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2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7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25" Type="http://schemas.openxmlformats.org/officeDocument/2006/relationships/drawing" Target="../drawings/drawing90.xml"/><Relationship Id="rId2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6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0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6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1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4" Type="http://schemas.openxmlformats.org/officeDocument/2006/relationships/hyperlink" Target="http://172.16.90.7:88/ReportViewer.aspx?reportName=PProductStatisticsDetailReport&amp;@Clicked=Clicked&amp;@Detail=In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5" Type="http://schemas.openxmlformats.org/officeDocument/2006/relationships/hyperlink" Target="http://172.16.90.7:88/ReportViewer.aspx?reportName=PProductStatisticsDetailReport&amp;@Clicked=Clicked&amp;@Detail=Penalty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5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3" Type="http://schemas.openxmlformats.org/officeDocument/2006/relationships/hyperlink" Target="http://172.16.90.7:88/ReportViewer.aspx?reportName=PProductStatisticsDetailReport&amp;@Clicked=Clicked&amp;@Detail=Output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0" Type="http://schemas.openxmlformats.org/officeDocument/2006/relationships/hyperlink" Target="http://172.16.90.7:88/ReportViewer.aspx?reportName=PProductStatisticsDetailReport&amp;@Clicked=Clicked&amp;@Detail=Writ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19" Type="http://schemas.openxmlformats.org/officeDocument/2006/relationships/hyperlink" Target="http://172.16.90.7:88/ReportViewer.aspx?reportName=PProductStatisticsDetailReport&amp;@Clicked=Clicked&amp;@Detail=Incapacity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4" Type="http://schemas.openxmlformats.org/officeDocument/2006/relationships/hyperlink" Target="http://172.16.90.7:88/ReportViewer.aspx?reportName=PProductStatisticsDetailReport&amp;@Clicked=Clicked&amp;@Detail=Absolution&amp;@LCode=1&amp;@fromdatetime=1400/01/01&amp;@todatetime=1400/08/07&amp;@CaseSubject=%d9%be%d8%b1%d9%88%d9%86%d8%af%d9%87%20%d9%88%d9%8a%da%98%d9%87%20%d8%a8%d9%87%d8%af%d8%a7%d8%b4%d8%aa%d8%8c%20%d8%af%d8%a7%d8%b1%d9%88%20%d9%88%20%d8%af%d8%b1%d9%85%d8%a7%d9%86&amp;extension=xls&amp;@CodeSubject=3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9" Type="http://schemas.openxmlformats.org/officeDocument/2006/relationships/hyperlink" Target="http://172.16.90.7:88/ReportViewer.aspx?reportName=PProductStatisticsPecuniary&amp;@Clicked=Clicked&amp;@Detail=Pecuniary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param=1&amp;@CreateCaseType=&amp;@PBTradeUnitTypeID=&amp;@TradeUnitTypeID=" TargetMode="External"/><Relationship Id="rId14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a%a9%d8%a7%d9%84%d8%a7%20%d9%88%20%d8%ae%d8%af%d9%85%d8%a7%d8%aa&amp;extension=xls&amp;@CodeSubject=1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Relationship Id="rId22" Type="http://schemas.openxmlformats.org/officeDocument/2006/relationships/hyperlink" Target="http://172.16.90.7:88/ReportViewer.aspx?reportName=PProductStatisticsDetailReport&amp;@Clicked=Clicked&amp;@Detail=Remained&amp;@LCode=1&amp;@fromdatetime=1400/01/01&amp;@todatetime=1400/08/07&amp;@CaseSubject=%d9%be%d8%b1%d9%88%d9%86%d8%af%d9%87%20%d9%82%d8%a7%da%86%d8%a7%d9%82%20%da%a9%d8%a7%d9%84%d8%a7%20%d9%88%20%d8%a7%d8%b1%d8%b2&amp;extension=xls&amp;@CodeSubject=2&amp;@ViolationPriceFrom=&amp;@ViolationPriceTo=&amp;@IntroductionCode=&amp;@NAJAUnitid=&amp;@ViolationTypeid=&amp;@ProductCurrencyTypeLevelCode=%2710004900096%25%27%20Or%20Pro.proLevelcode%20like%2710005400187%25%27%20Or%20Pro.proLevelcode%20like%2710005400042%25%27%20Or%20Pro.proLevelcode%20like%2710005400050%25%27&amp;@CaseType=%d8%a7%d8%b5%d9%84%d9%8a&amp;@CodeCaseType=1&amp;@ImportanceDegree=(%271%27%2c%272%27%2c%273%27)&amp;@guId=&amp;@CreateCaseType=&amp;@PBTradeUnitTypeID=&amp;@TradeUnitTypeID=" TargetMode="External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3">
    <pageSetUpPr fitToPage="1"/>
  </sheetPr>
  <dimension ref="C3:D20"/>
  <sheetViews>
    <sheetView rightToLeft="1" workbookViewId="0">
      <selection activeCell="L9" sqref="L9"/>
    </sheetView>
  </sheetViews>
  <sheetFormatPr defaultRowHeight="12.75"/>
  <cols>
    <col min="3" max="3" width="42.28515625" customWidth="1"/>
    <col min="4" max="4" width="50.42578125" customWidth="1"/>
  </cols>
  <sheetData>
    <row r="3" spans="3:4" ht="15.75">
      <c r="C3" s="219">
        <f>C4-C5+C6</f>
        <v>-72874053000000</v>
      </c>
      <c r="D3" s="298" t="s">
        <v>282</v>
      </c>
    </row>
    <row r="4" spans="3:4" ht="15.75">
      <c r="C4" s="219">
        <v>0</v>
      </c>
      <c r="D4" s="298"/>
    </row>
    <row r="5" spans="3:4" ht="15.75">
      <c r="C5" s="219">
        <v>72947000000000</v>
      </c>
      <c r="D5" s="298"/>
    </row>
    <row r="6" spans="3:4" ht="15.75">
      <c r="C6" s="219">
        <v>72947000000</v>
      </c>
      <c r="D6" s="298"/>
    </row>
    <row r="10" spans="3:4" ht="15.75">
      <c r="C10" s="219">
        <f>C11-C12+C13</f>
        <v>-2219285000000000</v>
      </c>
      <c r="D10" s="298" t="s">
        <v>283</v>
      </c>
    </row>
    <row r="11" spans="3:4" ht="15.75">
      <c r="C11" s="219">
        <v>0</v>
      </c>
      <c r="D11" s="298"/>
    </row>
    <row r="12" spans="3:4" ht="15.75">
      <c r="C12" s="219">
        <v>2221500000000000</v>
      </c>
      <c r="D12" s="298"/>
    </row>
    <row r="13" spans="3:4" ht="15.75">
      <c r="C13" s="219">
        <v>2215000000000</v>
      </c>
      <c r="D13" s="298"/>
    </row>
    <row r="17" spans="3:4" ht="15.75">
      <c r="C17" s="219">
        <f>C18-C19+C20</f>
        <v>-300000000000000</v>
      </c>
      <c r="D17" s="298" t="s">
        <v>284</v>
      </c>
    </row>
    <row r="18" spans="3:4" ht="15.75">
      <c r="C18" s="219">
        <v>0</v>
      </c>
      <c r="D18" s="298"/>
    </row>
    <row r="19" spans="3:4" ht="15.75">
      <c r="C19" s="219">
        <v>300000000000000</v>
      </c>
      <c r="D19" s="298"/>
    </row>
    <row r="20" spans="3:4" ht="15.75">
      <c r="C20" s="219"/>
      <c r="D20" s="298"/>
    </row>
  </sheetData>
  <mergeCells count="3">
    <mergeCell ref="D3:D6"/>
    <mergeCell ref="D10:D13"/>
    <mergeCell ref="D17:D20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4">
    <tabColor rgb="FFFFFF00"/>
    <pageSetUpPr fitToPage="1"/>
  </sheetPr>
  <dimension ref="A1:G15"/>
  <sheetViews>
    <sheetView rightToLeft="1" zoomScale="80" zoomScaleNormal="80" workbookViewId="0">
      <selection activeCell="L9" sqref="L9"/>
    </sheetView>
  </sheetViews>
  <sheetFormatPr defaultColWidth="10.28515625" defaultRowHeight="21"/>
  <cols>
    <col min="1" max="1" width="34.85546875" style="13" bestFit="1" customWidth="1"/>
    <col min="2" max="2" width="22.42578125" style="13" customWidth="1"/>
    <col min="3" max="3" width="17.28515625" style="13" customWidth="1"/>
    <col min="4" max="4" width="9.5703125" style="13" customWidth="1"/>
    <col min="5" max="5" width="10.5703125" style="13" customWidth="1"/>
    <col min="6" max="6" width="17.140625" style="13" bestFit="1" customWidth="1"/>
    <col min="7" max="7" width="30.28515625" style="13" customWidth="1"/>
    <col min="8" max="16384" width="10.28515625" style="14"/>
  </cols>
  <sheetData>
    <row r="1" spans="1:7" ht="31.5" thickBot="1">
      <c r="A1" s="14"/>
      <c r="B1" s="265" t="s">
        <v>315</v>
      </c>
      <c r="C1" s="263" t="e">
        <f>#REF!</f>
        <v>#REF!</v>
      </c>
      <c r="E1" s="264" t="e">
        <f>#REF!</f>
        <v>#REF!</v>
      </c>
      <c r="G1" s="262" t="s">
        <v>314</v>
      </c>
    </row>
    <row r="2" spans="1:7" ht="21.75" thickTop="1">
      <c r="A2" s="277" t="s">
        <v>55</v>
      </c>
      <c r="B2" s="278" t="s">
        <v>47</v>
      </c>
      <c r="C2" s="278" t="s">
        <v>48</v>
      </c>
      <c r="D2" s="278" t="s">
        <v>41</v>
      </c>
      <c r="E2" s="278" t="s">
        <v>40</v>
      </c>
      <c r="F2" s="278" t="s">
        <v>39</v>
      </c>
      <c r="G2" s="279" t="s">
        <v>49</v>
      </c>
    </row>
    <row r="3" spans="1:7">
      <c r="A3" s="282" t="s">
        <v>56</v>
      </c>
      <c r="B3" s="282" t="s">
        <v>319</v>
      </c>
      <c r="C3" s="285" t="e">
        <f>VALUE(#REF!)</f>
        <v>#REF!</v>
      </c>
      <c r="D3" s="285" t="e">
        <f>VALUE(#REF!)</f>
        <v>#REF!</v>
      </c>
      <c r="E3" s="285" t="e">
        <f>VALUE(#REF!)</f>
        <v>#REF!</v>
      </c>
      <c r="F3" s="285" t="e">
        <f>VALUE(#REF!)</f>
        <v>#REF!</v>
      </c>
      <c r="G3" s="285" t="e">
        <f>#REF!</f>
        <v>#REF!</v>
      </c>
    </row>
    <row r="4" spans="1:7" ht="21" customHeight="1">
      <c r="A4" s="283" t="s">
        <v>57</v>
      </c>
      <c r="B4" s="282" t="s">
        <v>319</v>
      </c>
      <c r="C4" s="285" t="e">
        <f>VALUE(#REF!)</f>
        <v>#REF!</v>
      </c>
      <c r="D4" s="285" t="e">
        <f>VALUE(#REF!)</f>
        <v>#REF!</v>
      </c>
      <c r="E4" s="285" t="e">
        <f>VALUE(#REF!)</f>
        <v>#REF!</v>
      </c>
      <c r="F4" s="285" t="e">
        <f>VALUE(#REF!)</f>
        <v>#REF!</v>
      </c>
      <c r="G4" s="285" t="e">
        <f>#REF!</f>
        <v>#REF!</v>
      </c>
    </row>
    <row r="5" spans="1:7" ht="21" customHeight="1">
      <c r="A5" s="283" t="s">
        <v>58</v>
      </c>
      <c r="B5" s="282" t="s">
        <v>319</v>
      </c>
      <c r="C5" s="285" t="e">
        <f>#REF!</f>
        <v>#REF!</v>
      </c>
      <c r="D5" s="285" t="e">
        <f>VALUE(#REF!)</f>
        <v>#REF!</v>
      </c>
      <c r="E5" s="285" t="e">
        <f>VALUE(#REF!)</f>
        <v>#REF!</v>
      </c>
      <c r="F5" s="285" t="e">
        <f>VALUE(#REF!)</f>
        <v>#REF!</v>
      </c>
      <c r="G5" s="285" t="e">
        <f>VALUE(#REF!)</f>
        <v>#REF!</v>
      </c>
    </row>
    <row r="6" spans="1:7" ht="21.75" thickBot="1">
      <c r="A6" s="284" t="s">
        <v>59</v>
      </c>
      <c r="B6" s="280" t="s">
        <v>319</v>
      </c>
      <c r="C6" s="280" t="e">
        <f>C3+C4+C5</f>
        <v>#REF!</v>
      </c>
      <c r="D6" s="280" t="e">
        <f>D3+D4+D5</f>
        <v>#REF!</v>
      </c>
      <c r="E6" s="280" t="e">
        <f>E3+E4+E5</f>
        <v>#REF!</v>
      </c>
      <c r="F6" s="280" t="e">
        <f>F3+F4+F5</f>
        <v>#REF!</v>
      </c>
      <c r="G6" s="281" t="e">
        <f>G3+G4+G5</f>
        <v>#REF!</v>
      </c>
    </row>
    <row r="7" spans="1:7" ht="21.75" thickTop="1"/>
    <row r="8" spans="1:7" ht="26.25">
      <c r="B8" s="190"/>
      <c r="C8" s="190"/>
      <c r="F8" s="58"/>
      <c r="G8" s="58"/>
    </row>
    <row r="11" spans="1:7">
      <c r="C11" s="45"/>
      <c r="D11" s="46"/>
      <c r="E11" s="46"/>
      <c r="F11" s="46"/>
      <c r="G11" s="46"/>
    </row>
    <row r="12" spans="1:7">
      <c r="C12" s="45"/>
      <c r="D12" s="46"/>
      <c r="E12" s="46"/>
      <c r="F12" s="46"/>
      <c r="G12" s="46"/>
    </row>
    <row r="13" spans="1:7">
      <c r="C13" s="45"/>
      <c r="D13" s="46"/>
      <c r="E13" s="46"/>
      <c r="F13" s="46"/>
      <c r="G13" s="46"/>
    </row>
    <row r="14" spans="1:7">
      <c r="C14" s="45"/>
      <c r="D14" s="46"/>
      <c r="E14" s="46"/>
      <c r="F14" s="46"/>
      <c r="G14" s="46"/>
    </row>
    <row r="15" spans="1:7">
      <c r="C15" s="45"/>
      <c r="D15" s="46"/>
      <c r="E15" s="46"/>
      <c r="F15" s="46"/>
      <c r="G15" s="46"/>
    </row>
  </sheetData>
  <printOptions horizontalCentered="1"/>
  <pageMargins left="0.39370078740157499" right="0.39370078740157499" top="0.41" bottom="0.196850393700787" header="0.49" footer="0.31496062992126"/>
  <pageSetup paperSize="9" scale="9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5">
    <tabColor rgb="FFFFFF00"/>
    <pageSetUpPr fitToPage="1"/>
  </sheetPr>
  <dimension ref="A1:G23"/>
  <sheetViews>
    <sheetView rightToLeft="1" zoomScale="80" zoomScaleNormal="80" workbookViewId="0">
      <selection activeCell="L9" sqref="L9"/>
    </sheetView>
  </sheetViews>
  <sheetFormatPr defaultColWidth="10.28515625" defaultRowHeight="21"/>
  <cols>
    <col min="1" max="1" width="34.85546875" style="13" bestFit="1" customWidth="1"/>
    <col min="2" max="2" width="22.42578125" style="13" customWidth="1"/>
    <col min="3" max="3" width="15.140625" style="13" customWidth="1"/>
    <col min="4" max="4" width="12.85546875" style="13" customWidth="1"/>
    <col min="5" max="5" width="10.5703125" style="13" customWidth="1"/>
    <col min="6" max="6" width="17.140625" style="13" bestFit="1" customWidth="1"/>
    <col min="7" max="7" width="30.28515625" style="13" customWidth="1"/>
    <col min="8" max="16384" width="10.28515625" style="14"/>
  </cols>
  <sheetData>
    <row r="1" spans="1:7" ht="31.5" thickBot="1">
      <c r="A1" s="14"/>
      <c r="B1" s="265" t="s">
        <v>315</v>
      </c>
      <c r="C1" s="263" t="e">
        <f>#REF!</f>
        <v>#REF!</v>
      </c>
      <c r="E1" s="264" t="e">
        <f>#REF!</f>
        <v>#REF!</v>
      </c>
      <c r="G1" s="262" t="s">
        <v>314</v>
      </c>
    </row>
    <row r="2" spans="1:7" ht="22.5" thickTop="1" thickBot="1">
      <c r="A2" s="16" t="s">
        <v>55</v>
      </c>
      <c r="B2" s="16" t="s">
        <v>47</v>
      </c>
      <c r="C2" s="17" t="s">
        <v>48</v>
      </c>
      <c r="D2" s="17" t="s">
        <v>41</v>
      </c>
      <c r="E2" s="17" t="s">
        <v>40</v>
      </c>
      <c r="F2" s="17" t="s">
        <v>39</v>
      </c>
      <c r="G2" s="18" t="s">
        <v>49</v>
      </c>
    </row>
    <row r="3" spans="1:7" ht="21" customHeight="1">
      <c r="A3" s="299" t="s">
        <v>56</v>
      </c>
      <c r="B3" s="19" t="s">
        <v>297</v>
      </c>
      <c r="C3" s="20" t="e">
        <f>VALUE(#REF!)</f>
        <v>#REF!</v>
      </c>
      <c r="D3" s="21" t="e">
        <f>VALUE(#REF!)</f>
        <v>#REF!</v>
      </c>
      <c r="E3" s="21" t="e">
        <f>VALUE(#REF!)</f>
        <v>#REF!</v>
      </c>
      <c r="F3" s="21" t="e">
        <f>VALUE(#REF!)</f>
        <v>#REF!</v>
      </c>
      <c r="G3" s="123" t="e">
        <f>VALUE(#REF!)</f>
        <v>#REF!</v>
      </c>
    </row>
    <row r="4" spans="1:7">
      <c r="A4" s="299"/>
      <c r="B4" s="23" t="s">
        <v>319</v>
      </c>
      <c r="C4" s="24" t="e">
        <f>VALUE(#REF!)</f>
        <v>#REF!</v>
      </c>
      <c r="D4" s="24" t="e">
        <f>VALUE(#REF!)</f>
        <v>#REF!</v>
      </c>
      <c r="E4" s="24" t="e">
        <f>VALUE(#REF!)</f>
        <v>#REF!</v>
      </c>
      <c r="F4" s="24" t="e">
        <f>VALUE(#REF!)</f>
        <v>#REF!</v>
      </c>
      <c r="G4" s="25" t="e">
        <f>#REF!</f>
        <v>#REF!</v>
      </c>
    </row>
    <row r="5" spans="1:7" ht="30" customHeight="1" thickBot="1">
      <c r="A5" s="300"/>
      <c r="B5" s="26" t="s">
        <v>51</v>
      </c>
      <c r="C5" s="27" t="str">
        <f>IFERROR(C4/C3-1,"-")</f>
        <v>-</v>
      </c>
      <c r="D5" s="27" t="str">
        <f>IFERROR(D4/D3-1,"-")</f>
        <v>-</v>
      </c>
      <c r="E5" s="27" t="str">
        <f>IFERROR(E4/E3-1,"-")</f>
        <v>-</v>
      </c>
      <c r="F5" s="27" t="str">
        <f>IFERROR(F4/F3-1,"-")</f>
        <v>-</v>
      </c>
      <c r="G5" s="28" t="str">
        <f>IFERROR(G4/G3-1,"-")</f>
        <v>-</v>
      </c>
    </row>
    <row r="6" spans="1:7" ht="21" customHeight="1">
      <c r="A6" s="301" t="s">
        <v>57</v>
      </c>
      <c r="B6" s="19" t="s">
        <v>297</v>
      </c>
      <c r="C6" s="20" t="e">
        <f>VALUE(#REF!)</f>
        <v>#REF!</v>
      </c>
      <c r="D6" s="21" t="e">
        <f>VALUE(#REF!)</f>
        <v>#REF!</v>
      </c>
      <c r="E6" s="21" t="e">
        <f>VALUE(#REF!)</f>
        <v>#REF!</v>
      </c>
      <c r="F6" s="21" t="e">
        <f>VALUE(#REF!)</f>
        <v>#REF!</v>
      </c>
      <c r="G6" s="22" t="e">
        <f>VALUE(#REF!)</f>
        <v>#REF!</v>
      </c>
    </row>
    <row r="7" spans="1:7" ht="21" customHeight="1">
      <c r="A7" s="301"/>
      <c r="B7" s="23" t="s">
        <v>319</v>
      </c>
      <c r="C7" s="24" t="e">
        <f>VALUE(#REF!)</f>
        <v>#REF!</v>
      </c>
      <c r="D7" s="24" t="e">
        <f>VALUE(#REF!)</f>
        <v>#REF!</v>
      </c>
      <c r="E7" s="24" t="e">
        <f>VALUE(#REF!)</f>
        <v>#REF!</v>
      </c>
      <c r="F7" s="24" t="e">
        <f>VALUE(#REF!)</f>
        <v>#REF!</v>
      </c>
      <c r="G7" s="25" t="e">
        <f>#REF!</f>
        <v>#REF!</v>
      </c>
    </row>
    <row r="8" spans="1:7" ht="30" customHeight="1" thickBot="1">
      <c r="A8" s="301"/>
      <c r="B8" s="29" t="s">
        <v>51</v>
      </c>
      <c r="C8" s="27" t="str">
        <f>IFERROR(C7/C6-1,"-")</f>
        <v>-</v>
      </c>
      <c r="D8" s="27" t="str">
        <f>IFERROR(D7/D6-1,"-")</f>
        <v>-</v>
      </c>
      <c r="E8" s="27" t="str">
        <f>IFERROR(E7/E6-1,"-")</f>
        <v>-</v>
      </c>
      <c r="F8" s="27" t="str">
        <f>IFERROR(F7/F6-1,"-")</f>
        <v>-</v>
      </c>
      <c r="G8" s="28" t="str">
        <f>IFERROR(G7/G6-1,"-")</f>
        <v>-</v>
      </c>
    </row>
    <row r="9" spans="1:7" ht="21" customHeight="1">
      <c r="A9" s="302" t="s">
        <v>58</v>
      </c>
      <c r="B9" s="32" t="s">
        <v>297</v>
      </c>
      <c r="C9" s="33" t="e">
        <f>#REF!</f>
        <v>#REF!</v>
      </c>
      <c r="D9" s="34" t="e">
        <f>VALUE(#REF!)</f>
        <v>#REF!</v>
      </c>
      <c r="E9" s="34" t="e">
        <f>VALUE(#REF!)</f>
        <v>#REF!</v>
      </c>
      <c r="F9" s="34" t="e">
        <f>VALUE(#REF!)</f>
        <v>#REF!</v>
      </c>
      <c r="G9" s="35" t="e">
        <f>VALUE(#REF!)</f>
        <v>#REF!</v>
      </c>
    </row>
    <row r="10" spans="1:7" ht="21" customHeight="1">
      <c r="A10" s="301"/>
      <c r="B10" s="23" t="s">
        <v>319</v>
      </c>
      <c r="C10" s="24" t="e">
        <f>#REF!</f>
        <v>#REF!</v>
      </c>
      <c r="D10" s="24" t="e">
        <f>VALUE(#REF!)</f>
        <v>#REF!</v>
      </c>
      <c r="E10" s="24" t="e">
        <f>VALUE(#REF!)</f>
        <v>#REF!</v>
      </c>
      <c r="F10" s="24" t="e">
        <f>VALUE(#REF!)</f>
        <v>#REF!</v>
      </c>
      <c r="G10" s="25" t="e">
        <f>VALUE(#REF!)</f>
        <v>#REF!</v>
      </c>
    </row>
    <row r="11" spans="1:7" ht="30" customHeight="1" thickBot="1">
      <c r="A11" s="301"/>
      <c r="B11" s="36" t="s">
        <v>51</v>
      </c>
      <c r="C11" s="30" t="str">
        <f>IFERROR(C10/C9-1,"-")</f>
        <v>-</v>
      </c>
      <c r="D11" s="30" t="str">
        <f>IFERROR(D10/D9-1,"-")</f>
        <v>-</v>
      </c>
      <c r="E11" s="30" t="str">
        <f>IFERROR(E10/E9-1,"-")</f>
        <v>-</v>
      </c>
      <c r="F11" s="30" t="str">
        <f>IFERROR(F10/F9-1,"-")</f>
        <v>-</v>
      </c>
      <c r="G11" s="31" t="str">
        <f>IFERROR(G10/G9-1,"-")</f>
        <v>-</v>
      </c>
    </row>
    <row r="12" spans="1:7">
      <c r="A12" s="303" t="s">
        <v>59</v>
      </c>
      <c r="B12" s="38" t="s">
        <v>297</v>
      </c>
      <c r="C12" s="38" t="e">
        <f>C3+C6+C9</f>
        <v>#REF!</v>
      </c>
      <c r="D12" s="38" t="e">
        <f t="shared" ref="D12:G13" si="0">D3+D6+D9</f>
        <v>#REF!</v>
      </c>
      <c r="E12" s="38" t="e">
        <f t="shared" si="0"/>
        <v>#REF!</v>
      </c>
      <c r="F12" s="38" t="e">
        <f t="shared" si="0"/>
        <v>#REF!</v>
      </c>
      <c r="G12" s="39" t="e">
        <f t="shared" si="0"/>
        <v>#REF!</v>
      </c>
    </row>
    <row r="13" spans="1:7">
      <c r="A13" s="304"/>
      <c r="B13" s="124" t="s">
        <v>319</v>
      </c>
      <c r="C13" s="24" t="e">
        <f>C4+C7+C10</f>
        <v>#REF!</v>
      </c>
      <c r="D13" s="24" t="e">
        <f t="shared" si="0"/>
        <v>#REF!</v>
      </c>
      <c r="E13" s="24" t="e">
        <f t="shared" si="0"/>
        <v>#REF!</v>
      </c>
      <c r="F13" s="24" t="e">
        <f t="shared" si="0"/>
        <v>#REF!</v>
      </c>
      <c r="G13" s="24" t="e">
        <f>G4+G7+G10</f>
        <v>#REF!</v>
      </c>
    </row>
    <row r="14" spans="1:7" ht="30" customHeight="1" thickBot="1">
      <c r="A14" s="305"/>
      <c r="B14" s="125" t="s">
        <v>51</v>
      </c>
      <c r="C14" s="126" t="str">
        <f>IFERROR(C13/C12-1,"-")</f>
        <v>-</v>
      </c>
      <c r="D14" s="126" t="str">
        <f>IFERROR(D13/D12-1,"-")</f>
        <v>-</v>
      </c>
      <c r="E14" s="126" t="str">
        <f>IFERROR(E13/E12-1,"-")</f>
        <v>-</v>
      </c>
      <c r="F14" s="126" t="str">
        <f>IFERROR(F13/F12-1,"-")</f>
        <v>-</v>
      </c>
      <c r="G14" s="127" t="str">
        <f>IFERROR(G13/G12-1,"-")</f>
        <v>-</v>
      </c>
    </row>
    <row r="15" spans="1:7" ht="21.75" thickTop="1"/>
    <row r="16" spans="1:7" ht="26.25">
      <c r="B16" s="190"/>
      <c r="C16" s="190"/>
      <c r="F16" s="58"/>
      <c r="G16" s="58"/>
    </row>
    <row r="19" spans="3:7">
      <c r="C19" s="45"/>
      <c r="D19" s="46"/>
      <c r="E19" s="46"/>
      <c r="F19" s="46"/>
      <c r="G19" s="46"/>
    </row>
    <row r="20" spans="3:7">
      <c r="C20" s="45"/>
      <c r="D20" s="46"/>
      <c r="E20" s="46"/>
      <c r="F20" s="46"/>
      <c r="G20" s="46"/>
    </row>
    <row r="21" spans="3:7">
      <c r="C21" s="45"/>
      <c r="D21" s="46"/>
      <c r="E21" s="46"/>
      <c r="F21" s="46"/>
      <c r="G21" s="46"/>
    </row>
    <row r="22" spans="3:7">
      <c r="C22" s="45"/>
      <c r="D22" s="46"/>
      <c r="E22" s="46"/>
      <c r="F22" s="46"/>
      <c r="G22" s="46"/>
    </row>
    <row r="23" spans="3:7">
      <c r="C23" s="45"/>
      <c r="D23" s="46"/>
      <c r="E23" s="46"/>
      <c r="F23" s="46"/>
      <c r="G23" s="46"/>
    </row>
  </sheetData>
  <mergeCells count="4">
    <mergeCell ref="A3:A5"/>
    <mergeCell ref="A6:A8"/>
    <mergeCell ref="A9:A11"/>
    <mergeCell ref="A12:A14"/>
  </mergeCells>
  <conditionalFormatting sqref="C3:G14">
    <cfRule type="cellIs" dxfId="3" priority="1" operator="lessThan">
      <formula>0</formula>
    </cfRule>
  </conditionalFormatting>
  <printOptions horizontalCentered="1"/>
  <pageMargins left="0.39370078740157499" right="0.39370078740157499" top="0.41" bottom="0.196850393700787" header="0.49" footer="0.31496062992126"/>
  <pageSetup paperSize="9" scale="91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6">
    <tabColor rgb="FFFFFF00"/>
    <pageSetUpPr fitToPage="1"/>
  </sheetPr>
  <dimension ref="A1:G23"/>
  <sheetViews>
    <sheetView rightToLeft="1" zoomScale="80" zoomScaleNormal="80" workbookViewId="0">
      <selection activeCell="L9" sqref="L9"/>
    </sheetView>
  </sheetViews>
  <sheetFormatPr defaultColWidth="10.28515625" defaultRowHeight="21"/>
  <cols>
    <col min="1" max="1" width="34.85546875" style="13" bestFit="1" customWidth="1"/>
    <col min="2" max="2" width="22.42578125" style="13" customWidth="1"/>
    <col min="3" max="3" width="17.28515625" style="13" customWidth="1"/>
    <col min="4" max="4" width="9.5703125" style="13" customWidth="1"/>
    <col min="5" max="5" width="10.5703125" style="13" customWidth="1"/>
    <col min="6" max="6" width="17.140625" style="13" bestFit="1" customWidth="1"/>
    <col min="7" max="7" width="30.28515625" style="13" customWidth="1"/>
    <col min="8" max="16384" width="10.28515625" style="14"/>
  </cols>
  <sheetData>
    <row r="1" spans="1:7" ht="31.5" thickBot="1">
      <c r="A1" s="14"/>
      <c r="B1" s="265" t="s">
        <v>315</v>
      </c>
      <c r="C1" s="263" t="e">
        <f>#REF!</f>
        <v>#REF!</v>
      </c>
      <c r="E1" s="264" t="e">
        <f>#REF!</f>
        <v>#REF!</v>
      </c>
      <c r="G1" s="262" t="s">
        <v>314</v>
      </c>
    </row>
    <row r="2" spans="1:7" ht="22.5" thickTop="1" thickBot="1">
      <c r="A2" s="16" t="s">
        <v>55</v>
      </c>
      <c r="B2" s="16" t="s">
        <v>47</v>
      </c>
      <c r="C2" s="17" t="s">
        <v>48</v>
      </c>
      <c r="D2" s="17" t="s">
        <v>41</v>
      </c>
      <c r="E2" s="17" t="s">
        <v>40</v>
      </c>
      <c r="F2" s="17" t="s">
        <v>39</v>
      </c>
      <c r="G2" s="18" t="s">
        <v>49</v>
      </c>
    </row>
    <row r="3" spans="1:7" ht="21" customHeight="1">
      <c r="A3" s="299" t="s">
        <v>56</v>
      </c>
      <c r="B3" s="19" t="s">
        <v>297</v>
      </c>
      <c r="C3" s="20" t="e">
        <f>VALUE(#REF!)</f>
        <v>#REF!</v>
      </c>
      <c r="D3" s="21" t="e">
        <f>VALUE(#REF!)</f>
        <v>#REF!</v>
      </c>
      <c r="E3" s="21" t="e">
        <f>VALUE(#REF!)</f>
        <v>#REF!</v>
      </c>
      <c r="F3" s="21" t="e">
        <f>VALUE(#REF!)</f>
        <v>#REF!</v>
      </c>
      <c r="G3" s="123" t="e">
        <f>VALUE(#REF!)</f>
        <v>#REF!</v>
      </c>
    </row>
    <row r="4" spans="1:7">
      <c r="A4" s="299"/>
      <c r="B4" s="23" t="s">
        <v>319</v>
      </c>
      <c r="C4" s="24" t="e">
        <f>VALUE(#REF!)</f>
        <v>#REF!</v>
      </c>
      <c r="D4" s="24" t="e">
        <f>VALUE(#REF!)</f>
        <v>#REF!</v>
      </c>
      <c r="E4" s="24" t="e">
        <f>VALUE(#REF!)</f>
        <v>#REF!</v>
      </c>
      <c r="F4" s="24" t="e">
        <f>VALUE(#REF!)</f>
        <v>#REF!</v>
      </c>
      <c r="G4" s="25" t="e">
        <f>#REF!</f>
        <v>#REF!</v>
      </c>
    </row>
    <row r="5" spans="1:7" ht="30" customHeight="1" thickBot="1">
      <c r="A5" s="300"/>
      <c r="B5" s="26" t="s">
        <v>51</v>
      </c>
      <c r="C5" s="27" t="str">
        <f>IFERROR(C4/C3-1,"-")</f>
        <v>-</v>
      </c>
      <c r="D5" s="27" t="str">
        <f>IFERROR(D4/D3-1,"-")</f>
        <v>-</v>
      </c>
      <c r="E5" s="27" t="str">
        <f>IFERROR(E4/E3-1,"-")</f>
        <v>-</v>
      </c>
      <c r="F5" s="27" t="str">
        <f>IFERROR(F4/F3-1,"-")</f>
        <v>-</v>
      </c>
      <c r="G5" s="28" t="str">
        <f>IFERROR(G4/G3-1,"-")</f>
        <v>-</v>
      </c>
    </row>
    <row r="6" spans="1:7" ht="21" customHeight="1">
      <c r="A6" s="301" t="s">
        <v>57</v>
      </c>
      <c r="B6" s="19" t="s">
        <v>297</v>
      </c>
      <c r="C6" s="20" t="e">
        <f>VALUE(#REF!)</f>
        <v>#REF!</v>
      </c>
      <c r="D6" s="21" t="e">
        <f>VALUE(#REF!)</f>
        <v>#REF!</v>
      </c>
      <c r="E6" s="21" t="e">
        <f>VALUE(#REF!)</f>
        <v>#REF!</v>
      </c>
      <c r="F6" s="21" t="e">
        <f>VALUE(#REF!)</f>
        <v>#REF!</v>
      </c>
      <c r="G6" s="22" t="e">
        <f>VALUE(#REF!)</f>
        <v>#REF!</v>
      </c>
    </row>
    <row r="7" spans="1:7" ht="21" customHeight="1">
      <c r="A7" s="301"/>
      <c r="B7" s="23" t="s">
        <v>319</v>
      </c>
      <c r="C7" s="24" t="e">
        <f>VALUE(#REF!)</f>
        <v>#REF!</v>
      </c>
      <c r="D7" s="24" t="e">
        <f>VALUE(#REF!)</f>
        <v>#REF!</v>
      </c>
      <c r="E7" s="24" t="e">
        <f>VALUE(#REF!)</f>
        <v>#REF!</v>
      </c>
      <c r="F7" s="24" t="e">
        <f>VALUE(#REF!)</f>
        <v>#REF!</v>
      </c>
      <c r="G7" s="25" t="e">
        <f>#REF!</f>
        <v>#REF!</v>
      </c>
    </row>
    <row r="8" spans="1:7" ht="30" customHeight="1" thickBot="1">
      <c r="A8" s="301"/>
      <c r="B8" s="29" t="s">
        <v>51</v>
      </c>
      <c r="C8" s="27" t="str">
        <f>IFERROR(C7/C6-1,"-")</f>
        <v>-</v>
      </c>
      <c r="D8" s="27" t="str">
        <f>IFERROR(D7/D6-1,"-")</f>
        <v>-</v>
      </c>
      <c r="E8" s="27" t="str">
        <f>IFERROR(E7/E6-1,"-")</f>
        <v>-</v>
      </c>
      <c r="F8" s="27" t="str">
        <f>IFERROR(F7/F6-1,"-")</f>
        <v>-</v>
      </c>
      <c r="G8" s="28" t="str">
        <f>IFERROR(G7/G6-1,"-")</f>
        <v>-</v>
      </c>
    </row>
    <row r="9" spans="1:7" ht="21" customHeight="1">
      <c r="A9" s="302" t="s">
        <v>58</v>
      </c>
      <c r="B9" s="32" t="s">
        <v>297</v>
      </c>
      <c r="C9" s="33" t="e">
        <f>#REF!</f>
        <v>#REF!</v>
      </c>
      <c r="D9" s="34" t="e">
        <f>VALUE(#REF!)</f>
        <v>#REF!</v>
      </c>
      <c r="E9" s="34" t="e">
        <f>VALUE(#REF!)</f>
        <v>#REF!</v>
      </c>
      <c r="F9" s="34" t="e">
        <f>VALUE(#REF!)</f>
        <v>#REF!</v>
      </c>
      <c r="G9" s="35" t="e">
        <f>VALUE(#REF!)</f>
        <v>#REF!</v>
      </c>
    </row>
    <row r="10" spans="1:7" ht="21" customHeight="1">
      <c r="A10" s="301"/>
      <c r="B10" s="23" t="s">
        <v>319</v>
      </c>
      <c r="C10" s="24" t="e">
        <f>#REF!</f>
        <v>#REF!</v>
      </c>
      <c r="D10" s="24" t="e">
        <f>VALUE(#REF!)</f>
        <v>#REF!</v>
      </c>
      <c r="E10" s="24" t="e">
        <f>VALUE(#REF!)</f>
        <v>#REF!</v>
      </c>
      <c r="F10" s="24" t="e">
        <f>VALUE(#REF!)</f>
        <v>#REF!</v>
      </c>
      <c r="G10" s="25" t="e">
        <f>VALUE(#REF!)</f>
        <v>#REF!</v>
      </c>
    </row>
    <row r="11" spans="1:7" ht="30" customHeight="1" thickBot="1">
      <c r="A11" s="301"/>
      <c r="B11" s="36" t="s">
        <v>51</v>
      </c>
      <c r="C11" s="30" t="str">
        <f>IFERROR(C10/C9-1,"-")</f>
        <v>-</v>
      </c>
      <c r="D11" s="30" t="str">
        <f>IFERROR(D10/D9-1,"-")</f>
        <v>-</v>
      </c>
      <c r="E11" s="30" t="str">
        <f>IFERROR(E10/E9-1,"-")</f>
        <v>-</v>
      </c>
      <c r="F11" s="30" t="str">
        <f>IFERROR(F10/F9-1,"-")</f>
        <v>-</v>
      </c>
      <c r="G11" s="31" t="str">
        <f>IFERROR(G10/G9-1,"-")</f>
        <v>-</v>
      </c>
    </row>
    <row r="12" spans="1:7">
      <c r="A12" s="303" t="s">
        <v>59</v>
      </c>
      <c r="B12" s="38" t="s">
        <v>297</v>
      </c>
      <c r="C12" s="38" t="e">
        <f>C3+C6+C9</f>
        <v>#REF!</v>
      </c>
      <c r="D12" s="38" t="e">
        <f t="shared" ref="D12:G13" si="0">D3+D6+D9</f>
        <v>#REF!</v>
      </c>
      <c r="E12" s="38" t="e">
        <f t="shared" si="0"/>
        <v>#REF!</v>
      </c>
      <c r="F12" s="38" t="e">
        <f t="shared" si="0"/>
        <v>#REF!</v>
      </c>
      <c r="G12" s="39" t="e">
        <f t="shared" si="0"/>
        <v>#REF!</v>
      </c>
    </row>
    <row r="13" spans="1:7">
      <c r="A13" s="304"/>
      <c r="B13" s="124" t="s">
        <v>319</v>
      </c>
      <c r="C13" s="24" t="e">
        <f>C4+C7+C10</f>
        <v>#REF!</v>
      </c>
      <c r="D13" s="24" t="e">
        <f t="shared" si="0"/>
        <v>#REF!</v>
      </c>
      <c r="E13" s="24" t="e">
        <f t="shared" si="0"/>
        <v>#REF!</v>
      </c>
      <c r="F13" s="24" t="e">
        <f t="shared" si="0"/>
        <v>#REF!</v>
      </c>
      <c r="G13" s="24" t="e">
        <f>G4+G7+G10</f>
        <v>#REF!</v>
      </c>
    </row>
    <row r="14" spans="1:7" ht="30" customHeight="1" thickBot="1">
      <c r="A14" s="305"/>
      <c r="B14" s="125" t="s">
        <v>51</v>
      </c>
      <c r="C14" s="126" t="str">
        <f>IFERROR(C13/C12-1,"-")</f>
        <v>-</v>
      </c>
      <c r="D14" s="126" t="str">
        <f>IFERROR(D13/D12-1,"-")</f>
        <v>-</v>
      </c>
      <c r="E14" s="126" t="str">
        <f>IFERROR(E13/E12-1,"-")</f>
        <v>-</v>
      </c>
      <c r="F14" s="126" t="str">
        <f>IFERROR(F13/F12-1,"-")</f>
        <v>-</v>
      </c>
      <c r="G14" s="127" t="str">
        <f>IFERROR(G13/G12-1,"-")</f>
        <v>-</v>
      </c>
    </row>
    <row r="15" spans="1:7" ht="21.75" thickTop="1"/>
    <row r="16" spans="1:7" ht="26.25">
      <c r="B16" s="190"/>
      <c r="C16" s="190"/>
      <c r="F16" s="58"/>
      <c r="G16" s="58"/>
    </row>
    <row r="19" spans="3:7">
      <c r="C19" s="45"/>
      <c r="D19" s="46"/>
      <c r="E19" s="46"/>
      <c r="F19" s="46"/>
      <c r="G19" s="46"/>
    </row>
    <row r="20" spans="3:7">
      <c r="C20" s="45"/>
      <c r="D20" s="46"/>
      <c r="E20" s="46"/>
      <c r="F20" s="46"/>
      <c r="G20" s="46"/>
    </row>
    <row r="21" spans="3:7">
      <c r="C21" s="45"/>
      <c r="D21" s="46"/>
      <c r="E21" s="46"/>
      <c r="F21" s="46"/>
      <c r="G21" s="46"/>
    </row>
    <row r="22" spans="3:7">
      <c r="C22" s="45"/>
      <c r="D22" s="46"/>
      <c r="E22" s="46"/>
      <c r="F22" s="46"/>
      <c r="G22" s="46"/>
    </row>
    <row r="23" spans="3:7">
      <c r="C23" s="45"/>
      <c r="D23" s="46"/>
      <c r="E23" s="46"/>
      <c r="F23" s="46"/>
      <c r="G23" s="46"/>
    </row>
  </sheetData>
  <mergeCells count="4">
    <mergeCell ref="A3:A5"/>
    <mergeCell ref="A6:A8"/>
    <mergeCell ref="A9:A11"/>
    <mergeCell ref="A12:A14"/>
  </mergeCells>
  <conditionalFormatting sqref="C3:G14">
    <cfRule type="cellIs" dxfId="2" priority="1" operator="lessThan">
      <formula>0</formula>
    </cfRule>
  </conditionalFormatting>
  <printOptions horizontalCentered="1"/>
  <pageMargins left="0.39370078740157499" right="0.39370078740157499" top="0.41" bottom="0.196850393700787" header="0.49" footer="0.31496062992126"/>
  <pageSetup paperSize="9" scale="9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S30"/>
  <sheetViews>
    <sheetView workbookViewId="0">
      <selection activeCell="N21" sqref="B21:N25"/>
    </sheetView>
  </sheetViews>
  <sheetFormatPr defaultRowHeight="12.75"/>
  <cols>
    <col min="1" max="2" width="2.5703125" style="170" customWidth="1"/>
    <col min="3" max="3" width="23.140625" style="170" customWidth="1"/>
    <col min="4" max="5" width="10.28515625" style="170" customWidth="1"/>
    <col min="6" max="6" width="1.28515625" style="170" customWidth="1"/>
    <col min="7" max="7" width="6.42578125" style="170" customWidth="1"/>
    <col min="8" max="8" width="2.5703125" style="170" customWidth="1"/>
    <col min="9" max="9" width="9" style="170" customWidth="1"/>
    <col min="10" max="10" width="4.140625" style="170" customWidth="1"/>
    <col min="11" max="11" width="4.85546875" style="170" customWidth="1"/>
    <col min="12" max="12" width="5.140625" style="170" customWidth="1"/>
    <col min="13" max="13" width="3.85546875" style="170" customWidth="1"/>
    <col min="14" max="14" width="9" style="170" customWidth="1"/>
    <col min="15" max="15" width="12.85546875" style="170" customWidth="1"/>
    <col min="16" max="16" width="15.42578125" style="170" customWidth="1"/>
    <col min="17" max="17" width="3.85546875" style="170" customWidth="1"/>
    <col min="18" max="18" width="1.28515625" style="170" customWidth="1"/>
    <col min="19" max="19" width="2.85546875" style="170" customWidth="1"/>
    <col min="20" max="16384" width="9.140625" style="170"/>
  </cols>
  <sheetData>
    <row r="1" spans="3:17" ht="29.65" customHeight="1"/>
    <row r="2" spans="3:17" ht="14.85" customHeight="1">
      <c r="H2" s="332"/>
      <c r="I2" s="332"/>
      <c r="J2" s="332"/>
      <c r="M2" s="328" t="s">
        <v>61</v>
      </c>
      <c r="N2" s="328"/>
      <c r="O2" s="328"/>
      <c r="P2" s="328"/>
      <c r="Q2" s="328"/>
    </row>
    <row r="3" spans="3:17" ht="14.85" customHeight="1">
      <c r="C3" s="333" t="s">
        <v>105</v>
      </c>
      <c r="D3" s="333"/>
      <c r="H3" s="332"/>
      <c r="I3" s="332"/>
      <c r="J3" s="332"/>
      <c r="M3" s="328" t="s">
        <v>29</v>
      </c>
      <c r="N3" s="328"/>
      <c r="O3" s="328"/>
      <c r="P3" s="328"/>
      <c r="Q3" s="328"/>
    </row>
    <row r="4" spans="3:17" ht="7.35" customHeight="1">
      <c r="C4" s="333"/>
      <c r="D4" s="333"/>
      <c r="H4" s="332"/>
      <c r="I4" s="332"/>
      <c r="J4" s="332"/>
      <c r="M4" s="327" t="s">
        <v>30</v>
      </c>
      <c r="N4" s="327"/>
      <c r="O4" s="327"/>
      <c r="P4" s="327"/>
      <c r="Q4" s="327"/>
    </row>
    <row r="5" spans="3:17" ht="3.75" customHeight="1">
      <c r="C5" s="333" t="s">
        <v>167</v>
      </c>
      <c r="D5" s="333"/>
      <c r="H5" s="332"/>
      <c r="I5" s="332"/>
      <c r="J5" s="332"/>
      <c r="M5" s="327"/>
      <c r="N5" s="327"/>
      <c r="O5" s="327"/>
      <c r="P5" s="327"/>
      <c r="Q5" s="327"/>
    </row>
    <row r="6" spans="3:17" ht="3.75" customHeight="1">
      <c r="C6" s="333"/>
      <c r="D6" s="333"/>
      <c r="H6" s="332"/>
      <c r="I6" s="332"/>
      <c r="J6" s="332"/>
    </row>
    <row r="7" spans="3:17" ht="14.85" customHeight="1">
      <c r="C7" s="333"/>
      <c r="D7" s="333"/>
      <c r="H7" s="332"/>
      <c r="I7" s="332"/>
      <c r="J7" s="332"/>
      <c r="M7" s="334" t="s">
        <v>99</v>
      </c>
      <c r="N7" s="334"/>
      <c r="O7" s="334"/>
      <c r="P7" s="334"/>
      <c r="Q7" s="334"/>
    </row>
    <row r="8" spans="3:17" ht="11.1" customHeight="1">
      <c r="C8" s="327" t="s">
        <v>10</v>
      </c>
      <c r="D8" s="327"/>
      <c r="H8" s="332"/>
      <c r="I8" s="332"/>
      <c r="J8" s="332"/>
      <c r="M8" s="334" t="s">
        <v>31</v>
      </c>
      <c r="N8" s="334"/>
      <c r="O8" s="334"/>
      <c r="P8" s="334"/>
      <c r="Q8" s="334"/>
    </row>
    <row r="9" spans="3:17" ht="3.75" customHeight="1">
      <c r="H9" s="332"/>
      <c r="I9" s="332"/>
      <c r="J9" s="332"/>
      <c r="M9" s="334"/>
      <c r="N9" s="334"/>
      <c r="O9" s="334"/>
      <c r="P9" s="334"/>
      <c r="Q9" s="334"/>
    </row>
    <row r="10" spans="3:17" ht="7.35" customHeight="1">
      <c r="H10" s="332"/>
      <c r="I10" s="332"/>
      <c r="J10" s="332"/>
      <c r="M10" s="334" t="s">
        <v>32</v>
      </c>
      <c r="N10" s="334"/>
      <c r="O10" s="334"/>
      <c r="P10" s="334"/>
      <c r="Q10" s="334"/>
    </row>
    <row r="11" spans="3:17" ht="0.75" customHeight="1">
      <c r="C11" s="334" t="s">
        <v>166</v>
      </c>
      <c r="D11" s="334"/>
      <c r="H11" s="332"/>
      <c r="I11" s="332"/>
      <c r="J11" s="332"/>
      <c r="M11" s="334"/>
      <c r="N11" s="334"/>
      <c r="O11" s="334"/>
      <c r="P11" s="334"/>
      <c r="Q11" s="334"/>
    </row>
    <row r="12" spans="3:17" ht="6.6" customHeight="1">
      <c r="C12" s="334"/>
      <c r="D12" s="334"/>
      <c r="M12" s="334"/>
      <c r="N12" s="334"/>
      <c r="O12" s="334"/>
      <c r="P12" s="334"/>
      <c r="Q12" s="334"/>
    </row>
    <row r="13" spans="3:17" ht="7.35" customHeight="1">
      <c r="C13" s="334"/>
      <c r="D13" s="334"/>
      <c r="M13" s="327" t="s">
        <v>33</v>
      </c>
      <c r="N13" s="327"/>
      <c r="O13" s="327"/>
      <c r="P13" s="327"/>
      <c r="Q13" s="327"/>
    </row>
    <row r="14" spans="3:17" ht="7.35" customHeight="1">
      <c r="M14" s="327"/>
      <c r="N14" s="327"/>
      <c r="O14" s="327"/>
      <c r="P14" s="327"/>
      <c r="Q14" s="327"/>
    </row>
    <row r="15" spans="3:17" ht="14.85" customHeight="1">
      <c r="M15" s="327" t="s">
        <v>35</v>
      </c>
      <c r="N15" s="327"/>
      <c r="O15" s="327"/>
      <c r="P15" s="327"/>
      <c r="Q15" s="327"/>
    </row>
    <row r="16" spans="3:17" ht="14.85" customHeight="1">
      <c r="M16" s="328" t="s">
        <v>62</v>
      </c>
      <c r="N16" s="328"/>
      <c r="O16" s="328"/>
      <c r="P16" s="328"/>
      <c r="Q16" s="328"/>
    </row>
    <row r="17" spans="1:19" ht="7.35" customHeight="1"/>
    <row r="18" spans="1:19" ht="22.15" customHeight="1">
      <c r="B18" s="329" t="s">
        <v>34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</row>
    <row r="19" spans="1:19" ht="22.1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9" ht="22.15" customHeight="1">
      <c r="A20" s="168"/>
      <c r="B20" s="330" t="s">
        <v>36</v>
      </c>
      <c r="C20" s="331"/>
      <c r="D20" s="330" t="s">
        <v>37</v>
      </c>
      <c r="E20" s="331"/>
      <c r="F20" s="142"/>
      <c r="G20" s="331" t="s">
        <v>38</v>
      </c>
      <c r="H20" s="331"/>
      <c r="I20" s="186" t="s">
        <v>39</v>
      </c>
      <c r="J20" s="330" t="s">
        <v>40</v>
      </c>
      <c r="K20" s="331"/>
      <c r="L20" s="330" t="s">
        <v>41</v>
      </c>
      <c r="M20" s="331"/>
      <c r="N20" s="186" t="s">
        <v>53</v>
      </c>
      <c r="O20" s="186" t="s">
        <v>44</v>
      </c>
      <c r="P20" s="186" t="s">
        <v>54</v>
      </c>
      <c r="Q20" s="330" t="s">
        <v>7</v>
      </c>
      <c r="R20" s="331"/>
      <c r="S20" s="167"/>
    </row>
    <row r="21" spans="1:19" ht="14.85" customHeight="1">
      <c r="A21" s="168"/>
      <c r="B21" s="315">
        <v>0</v>
      </c>
      <c r="C21" s="316"/>
      <c r="D21" s="315">
        <v>0</v>
      </c>
      <c r="E21" s="316"/>
      <c r="F21" s="319">
        <v>0</v>
      </c>
      <c r="G21" s="320"/>
      <c r="H21" s="310"/>
      <c r="I21" s="319">
        <v>1</v>
      </c>
      <c r="J21" s="319">
        <v>0</v>
      </c>
      <c r="K21" s="310"/>
      <c r="L21" s="319">
        <v>1</v>
      </c>
      <c r="M21" s="310"/>
      <c r="N21" s="319">
        <v>0</v>
      </c>
      <c r="O21" s="185" t="s">
        <v>28</v>
      </c>
      <c r="P21" s="307" t="s">
        <v>8</v>
      </c>
      <c r="Q21" s="309" t="s">
        <v>64</v>
      </c>
      <c r="R21" s="310"/>
      <c r="S21" s="167"/>
    </row>
    <row r="22" spans="1:19" ht="12.6" customHeight="1">
      <c r="A22" s="168"/>
      <c r="B22" s="325"/>
      <c r="C22" s="326"/>
      <c r="D22" s="325"/>
      <c r="E22" s="326"/>
      <c r="F22" s="311"/>
      <c r="G22" s="323"/>
      <c r="H22" s="312"/>
      <c r="I22" s="324"/>
      <c r="J22" s="311"/>
      <c r="K22" s="312"/>
      <c r="L22" s="311"/>
      <c r="M22" s="312"/>
      <c r="N22" s="324"/>
      <c r="O22" s="171"/>
      <c r="P22" s="308"/>
      <c r="Q22" s="311"/>
      <c r="R22" s="312"/>
      <c r="S22" s="167"/>
    </row>
    <row r="23" spans="1:19" ht="2.25" customHeight="1">
      <c r="A23" s="168"/>
      <c r="B23" s="317"/>
      <c r="C23" s="318"/>
      <c r="D23" s="317"/>
      <c r="E23" s="318"/>
      <c r="F23" s="313"/>
      <c r="G23" s="321"/>
      <c r="H23" s="314"/>
      <c r="I23" s="322"/>
      <c r="J23" s="313"/>
      <c r="K23" s="314"/>
      <c r="L23" s="313"/>
      <c r="M23" s="314"/>
      <c r="N23" s="322"/>
      <c r="O23" s="166"/>
      <c r="P23" s="166"/>
      <c r="Q23" s="313"/>
      <c r="R23" s="314"/>
      <c r="S23" s="167"/>
    </row>
    <row r="24" spans="1:19" ht="27.4" customHeight="1">
      <c r="A24" s="168"/>
      <c r="B24" s="315">
        <v>5179601084</v>
      </c>
      <c r="C24" s="316"/>
      <c r="D24" s="315">
        <v>20718404335</v>
      </c>
      <c r="E24" s="316"/>
      <c r="F24" s="319">
        <v>44.4</v>
      </c>
      <c r="G24" s="320"/>
      <c r="H24" s="310"/>
      <c r="I24" s="319">
        <v>8</v>
      </c>
      <c r="J24" s="319">
        <v>4</v>
      </c>
      <c r="K24" s="310"/>
      <c r="L24" s="319">
        <v>9</v>
      </c>
      <c r="M24" s="310"/>
      <c r="N24" s="319">
        <v>3</v>
      </c>
      <c r="O24" s="185" t="s">
        <v>42</v>
      </c>
      <c r="P24" s="185" t="s">
        <v>8</v>
      </c>
      <c r="Q24" s="309" t="s">
        <v>65</v>
      </c>
      <c r="R24" s="310"/>
      <c r="S24" s="167"/>
    </row>
    <row r="25" spans="1:19" ht="2.25" customHeight="1">
      <c r="A25" s="168"/>
      <c r="B25" s="317"/>
      <c r="C25" s="318"/>
      <c r="D25" s="317"/>
      <c r="E25" s="318"/>
      <c r="F25" s="313"/>
      <c r="G25" s="321"/>
      <c r="H25" s="314"/>
      <c r="I25" s="322"/>
      <c r="J25" s="313"/>
      <c r="K25" s="314"/>
      <c r="L25" s="313"/>
      <c r="M25" s="314"/>
      <c r="N25" s="322"/>
      <c r="O25" s="166"/>
      <c r="P25" s="166"/>
      <c r="Q25" s="313"/>
      <c r="R25" s="314"/>
      <c r="S25" s="167"/>
    </row>
    <row r="26" spans="1:19" ht="74.099999999999994" customHeight="1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</row>
    <row r="27" spans="1:19" ht="74.099999999999994" customHeight="1"/>
    <row r="28" spans="1:19" ht="51.75" customHeight="1"/>
    <row r="29" spans="1:19" ht="51.75" customHeight="1"/>
    <row r="30" spans="1:19" ht="22.15" customHeight="1">
      <c r="A30" s="306" t="s">
        <v>9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</row>
  </sheetData>
  <mergeCells count="39"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C11:D13"/>
    <mergeCell ref="M13:Q14"/>
    <mergeCell ref="B21:C23"/>
    <mergeCell ref="D21:E23"/>
    <mergeCell ref="M15:Q15"/>
    <mergeCell ref="M16:Q16"/>
    <mergeCell ref="B18:R18"/>
    <mergeCell ref="Q20:R20"/>
    <mergeCell ref="B20:C20"/>
    <mergeCell ref="D20:E20"/>
    <mergeCell ref="G20:H20"/>
    <mergeCell ref="J20:K20"/>
    <mergeCell ref="L20:M20"/>
    <mergeCell ref="A30:R30"/>
    <mergeCell ref="P21:P22"/>
    <mergeCell ref="Q21:R23"/>
    <mergeCell ref="B24:C25"/>
    <mergeCell ref="D24:E25"/>
    <mergeCell ref="F24:H25"/>
    <mergeCell ref="I24:I25"/>
    <mergeCell ref="J24:K25"/>
    <mergeCell ref="L24:M25"/>
    <mergeCell ref="N24:N25"/>
    <mergeCell ref="Q24:R25"/>
    <mergeCell ref="F21:H23"/>
    <mergeCell ref="I21:I23"/>
    <mergeCell ref="J21:K23"/>
    <mergeCell ref="L21:M23"/>
    <mergeCell ref="N21:N23"/>
  </mergeCells>
  <hyperlinks>
    <hyperlink ref="I21" r:id="rId1" display="http://172.16.90.7:88/ReportViewer.aspx?reportName=PUnitCaseCourtSubjectStatisticsReportDetail&amp;extension=xls&amp;@Clicked=Clicked&amp;@Detail=Remianed&amp;@LCode=1&amp;@fromdatetime=1399/01/01&amp;@todatetime=1399/06/14&amp;@CreateCaseTypeReport= عادی و گشت سیار و طرح نظارتي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0000000}"/>
    <hyperlink ref="J21" r:id="rId2" display="http://172.16.90.7:88/ReportViewer.aspx?reportName=PUnitCaseCourtSubjectStatisticsReportDetail&amp;@Clicked=Clicked&amp;@Detail=Output&amp;@LCode=1&amp;@fromdatetime=1399/01/01&amp;@todatetime=1399/06/14&amp;@CreateCaseTypeReport= عادی و گشت سیار و طرح نظارتي&amp;extension=xls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1000000}"/>
    <hyperlink ref="L21" r:id="rId3" display="http://172.16.90.7:88/ReportViewer.aspx?reportName=PUnitCaseCourtSubjectStatisticsReportDetail&amp;@Clicked=Clicked&amp;@Detail=Input&amp;@LCode=1&amp;@fromdatetime=1399/01/01&amp;@todatetime=1399/06/14&amp;@CreateCaseTypeReport= عادی و گشت سیار و طرح نظارتي&amp;extension=xls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2000000}"/>
    <hyperlink ref="N21" r:id="rId4" display="http://172.16.90.7:88/ReportViewer.aspx?reportName=PUnitCaseCourtSubjectStatisticsReportDetail&amp;extension=xls&amp;@Clicked=Clicked&amp;@Detail=Stock&amp;@LCode=1&amp;@fromdatetime=1399/01/01&amp;@todatetime=1399/06/14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3000000}"/>
    <hyperlink ref="I24" r:id="rId5" display="http://172.16.90.7:88/ReportViewer.aspx?reportName=PUnitCaseCourtSubjectStatisticsReportDetail&amp;extension=xls&amp;@Clicked=Clicked&amp;@Detail=Remianed&amp;@LCode=1&amp;@fromdatetime=1399/01/01&amp;@todatetime=1399/06/14&amp;@CreateCaseTypeReport= عادی و گشت سیار و طرح نظارتي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4000000}"/>
    <hyperlink ref="J24" r:id="rId6" display="http://172.16.90.7:88/ReportViewer.aspx?reportName=PUnitCaseCourtSubjectStatisticsReportDetail&amp;@Clicked=Clicked&amp;@Detail=Output&amp;@LCode=1&amp;@fromdatetime=1399/01/01&amp;@todatetime=1399/06/14&amp;@CreateCaseTypeReport= عادی و گشت سیار و طرح نظارتي&amp;extension=xls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5000000}"/>
    <hyperlink ref="L24" r:id="rId7" display="http://172.16.90.7:88/ReportViewer.aspx?reportName=PUnitCaseCourtSubjectStatisticsReportDetail&amp;@Clicked=Clicked&amp;@Detail=Input&amp;@LCode=1&amp;@fromdatetime=1399/01/01&amp;@todatetime=1399/06/14&amp;@CreateCaseTypeReport= عادی و گشت سیار و طرح نظارتي&amp;extension=xls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6000000}"/>
    <hyperlink ref="N24" r:id="rId8" display="http://172.16.90.7:88/ReportViewer.aspx?reportName=PUnitCaseCourtSubjectStatisticsReportDetail&amp;extension=xls&amp;@Clicked=Clicked&amp;@Detail=Stock&amp;@LCode=1&amp;@fromdatetime=1399/01/01&amp;@todatetime=1399/06/14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700-000007000000}"/>
  </hyperlinks>
  <pageMargins left="0.39" right="0.39" top="0.39" bottom="0.39" header="0" footer="0"/>
  <pageSetup orientation="landscape" verticalDpi="300" r:id="rId9"/>
  <headerFooter alignWithMargins="0"/>
  <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S30"/>
  <sheetViews>
    <sheetView zoomScaleNormal="100" workbookViewId="0">
      <selection activeCell="N21" sqref="I21:N25"/>
    </sheetView>
  </sheetViews>
  <sheetFormatPr defaultRowHeight="12.75"/>
  <cols>
    <col min="1" max="2" width="2.5703125" style="170" customWidth="1"/>
    <col min="3" max="3" width="23.140625" style="170" customWidth="1"/>
    <col min="4" max="5" width="10.28515625" style="170" customWidth="1"/>
    <col min="6" max="6" width="1.28515625" style="170" customWidth="1"/>
    <col min="7" max="7" width="6.42578125" style="170" customWidth="1"/>
    <col min="8" max="8" width="2.5703125" style="170" customWidth="1"/>
    <col min="9" max="9" width="9" style="170" customWidth="1"/>
    <col min="10" max="10" width="4.140625" style="170" customWidth="1"/>
    <col min="11" max="11" width="4.85546875" style="170" customWidth="1"/>
    <col min="12" max="12" width="5.140625" style="170" customWidth="1"/>
    <col min="13" max="13" width="3.85546875" style="170" customWidth="1"/>
    <col min="14" max="14" width="9" style="170" customWidth="1"/>
    <col min="15" max="15" width="12.85546875" style="170" customWidth="1"/>
    <col min="16" max="16" width="15.42578125" style="170" customWidth="1"/>
    <col min="17" max="17" width="3.85546875" style="170" customWidth="1"/>
    <col min="18" max="18" width="1.28515625" style="170" customWidth="1"/>
    <col min="19" max="19" width="2.85546875" style="170" customWidth="1"/>
    <col min="20" max="16384" width="9.140625" style="170"/>
  </cols>
  <sheetData>
    <row r="1" spans="3:17" ht="29.65" customHeight="1"/>
    <row r="2" spans="3:17" ht="14.85" customHeight="1">
      <c r="H2" s="332"/>
      <c r="I2" s="332"/>
      <c r="J2" s="332"/>
      <c r="M2" s="328" t="s">
        <v>61</v>
      </c>
      <c r="N2" s="328"/>
      <c r="O2" s="328"/>
      <c r="P2" s="328"/>
      <c r="Q2" s="328"/>
    </row>
    <row r="3" spans="3:17" ht="14.85" customHeight="1">
      <c r="C3" s="333" t="s">
        <v>136</v>
      </c>
      <c r="D3" s="333"/>
      <c r="H3" s="332"/>
      <c r="I3" s="332"/>
      <c r="J3" s="332"/>
      <c r="M3" s="328" t="s">
        <v>29</v>
      </c>
      <c r="N3" s="328"/>
      <c r="O3" s="328"/>
      <c r="P3" s="328"/>
      <c r="Q3" s="328"/>
    </row>
    <row r="4" spans="3:17" ht="7.35" customHeight="1">
      <c r="C4" s="333"/>
      <c r="D4" s="333"/>
      <c r="H4" s="332"/>
      <c r="I4" s="332"/>
      <c r="J4" s="332"/>
      <c r="M4" s="327" t="s">
        <v>30</v>
      </c>
      <c r="N4" s="327"/>
      <c r="O4" s="327"/>
      <c r="P4" s="327"/>
      <c r="Q4" s="327"/>
    </row>
    <row r="5" spans="3:17" ht="3.75" customHeight="1">
      <c r="C5" s="333" t="s">
        <v>165</v>
      </c>
      <c r="D5" s="333"/>
      <c r="H5" s="332"/>
      <c r="I5" s="332"/>
      <c r="J5" s="332"/>
      <c r="M5" s="327"/>
      <c r="N5" s="327"/>
      <c r="O5" s="327"/>
      <c r="P5" s="327"/>
      <c r="Q5" s="327"/>
    </row>
    <row r="6" spans="3:17" ht="3.75" customHeight="1">
      <c r="C6" s="333"/>
      <c r="D6" s="333"/>
      <c r="H6" s="332"/>
      <c r="I6" s="332"/>
      <c r="J6" s="332"/>
    </row>
    <row r="7" spans="3:17" ht="14.85" customHeight="1">
      <c r="C7" s="333"/>
      <c r="D7" s="333"/>
      <c r="H7" s="332"/>
      <c r="I7" s="332"/>
      <c r="J7" s="332"/>
      <c r="M7" s="334" t="s">
        <v>99</v>
      </c>
      <c r="N7" s="334"/>
      <c r="O7" s="334"/>
      <c r="P7" s="334"/>
      <c r="Q7" s="334"/>
    </row>
    <row r="8" spans="3:17" ht="11.1" customHeight="1">
      <c r="C8" s="327" t="s">
        <v>10</v>
      </c>
      <c r="D8" s="327"/>
      <c r="H8" s="332"/>
      <c r="I8" s="332"/>
      <c r="J8" s="332"/>
      <c r="M8" s="334" t="s">
        <v>31</v>
      </c>
      <c r="N8" s="334"/>
      <c r="O8" s="334"/>
      <c r="P8" s="334"/>
      <c r="Q8" s="334"/>
    </row>
    <row r="9" spans="3:17" ht="3.75" customHeight="1">
      <c r="H9" s="332"/>
      <c r="I9" s="332"/>
      <c r="J9" s="332"/>
      <c r="M9" s="334"/>
      <c r="N9" s="334"/>
      <c r="O9" s="334"/>
      <c r="P9" s="334"/>
      <c r="Q9" s="334"/>
    </row>
    <row r="10" spans="3:17" ht="7.35" customHeight="1">
      <c r="H10" s="332"/>
      <c r="I10" s="332"/>
      <c r="J10" s="332"/>
      <c r="M10" s="334" t="s">
        <v>32</v>
      </c>
      <c r="N10" s="334"/>
      <c r="O10" s="334"/>
      <c r="P10" s="334"/>
      <c r="Q10" s="334"/>
    </row>
    <row r="11" spans="3:17" ht="0.75" customHeight="1">
      <c r="C11" s="334" t="s">
        <v>166</v>
      </c>
      <c r="D11" s="334"/>
      <c r="H11" s="332"/>
      <c r="I11" s="332"/>
      <c r="J11" s="332"/>
      <c r="M11" s="334"/>
      <c r="N11" s="334"/>
      <c r="O11" s="334"/>
      <c r="P11" s="334"/>
      <c r="Q11" s="334"/>
    </row>
    <row r="12" spans="3:17" ht="6.6" customHeight="1">
      <c r="C12" s="334"/>
      <c r="D12" s="334"/>
      <c r="M12" s="334"/>
      <c r="N12" s="334"/>
      <c r="O12" s="334"/>
      <c r="P12" s="334"/>
      <c r="Q12" s="334"/>
    </row>
    <row r="13" spans="3:17" ht="7.35" customHeight="1">
      <c r="C13" s="334"/>
      <c r="D13" s="334"/>
      <c r="M13" s="327" t="s">
        <v>33</v>
      </c>
      <c r="N13" s="327"/>
      <c r="O13" s="327"/>
      <c r="P13" s="327"/>
      <c r="Q13" s="327"/>
    </row>
    <row r="14" spans="3:17" ht="7.35" customHeight="1">
      <c r="M14" s="327"/>
      <c r="N14" s="327"/>
      <c r="O14" s="327"/>
      <c r="P14" s="327"/>
      <c r="Q14" s="327"/>
    </row>
    <row r="15" spans="3:17" ht="14.85" customHeight="1">
      <c r="M15" s="327" t="s">
        <v>35</v>
      </c>
      <c r="N15" s="327"/>
      <c r="O15" s="327"/>
      <c r="P15" s="327"/>
      <c r="Q15" s="327"/>
    </row>
    <row r="16" spans="3:17" ht="14.85" customHeight="1">
      <c r="M16" s="328" t="s">
        <v>62</v>
      </c>
      <c r="N16" s="328"/>
      <c r="O16" s="328"/>
      <c r="P16" s="328"/>
      <c r="Q16" s="328"/>
    </row>
    <row r="17" spans="1:19" ht="7.35" customHeight="1"/>
    <row r="18" spans="1:19" ht="22.15" customHeight="1">
      <c r="B18" s="329" t="s">
        <v>34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</row>
    <row r="19" spans="1:19" ht="22.1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9" ht="22.15" customHeight="1">
      <c r="A20" s="168"/>
      <c r="B20" s="330" t="s">
        <v>36</v>
      </c>
      <c r="C20" s="331"/>
      <c r="D20" s="330" t="s">
        <v>37</v>
      </c>
      <c r="E20" s="331"/>
      <c r="F20" s="142"/>
      <c r="G20" s="331" t="s">
        <v>38</v>
      </c>
      <c r="H20" s="331"/>
      <c r="I20" s="186" t="s">
        <v>39</v>
      </c>
      <c r="J20" s="330" t="s">
        <v>40</v>
      </c>
      <c r="K20" s="331"/>
      <c r="L20" s="330" t="s">
        <v>41</v>
      </c>
      <c r="M20" s="331"/>
      <c r="N20" s="186" t="s">
        <v>53</v>
      </c>
      <c r="O20" s="186" t="s">
        <v>44</v>
      </c>
      <c r="P20" s="186" t="s">
        <v>54</v>
      </c>
      <c r="Q20" s="330" t="s">
        <v>7</v>
      </c>
      <c r="R20" s="331"/>
      <c r="S20" s="167"/>
    </row>
    <row r="21" spans="1:19" ht="14.85" customHeight="1">
      <c r="A21" s="168"/>
      <c r="B21" s="315">
        <v>23964962635</v>
      </c>
      <c r="C21" s="316"/>
      <c r="D21" s="315">
        <v>167754738446</v>
      </c>
      <c r="E21" s="316"/>
      <c r="F21" s="319">
        <v>85.7</v>
      </c>
      <c r="G21" s="320"/>
      <c r="H21" s="310"/>
      <c r="I21" s="319">
        <v>7</v>
      </c>
      <c r="J21" s="319">
        <v>24</v>
      </c>
      <c r="K21" s="310"/>
      <c r="L21" s="319">
        <v>28</v>
      </c>
      <c r="M21" s="310"/>
      <c r="N21" s="319">
        <v>3</v>
      </c>
      <c r="O21" s="185" t="s">
        <v>28</v>
      </c>
      <c r="P21" s="307" t="s">
        <v>8</v>
      </c>
      <c r="Q21" s="309" t="s">
        <v>64</v>
      </c>
      <c r="R21" s="310"/>
      <c r="S21" s="167"/>
    </row>
    <row r="22" spans="1:19" ht="12.6" customHeight="1">
      <c r="A22" s="168"/>
      <c r="B22" s="325"/>
      <c r="C22" s="326"/>
      <c r="D22" s="325"/>
      <c r="E22" s="326"/>
      <c r="F22" s="311"/>
      <c r="G22" s="323"/>
      <c r="H22" s="312"/>
      <c r="I22" s="324"/>
      <c r="J22" s="311"/>
      <c r="K22" s="312"/>
      <c r="L22" s="311"/>
      <c r="M22" s="312"/>
      <c r="N22" s="324"/>
      <c r="O22" s="171"/>
      <c r="P22" s="308"/>
      <c r="Q22" s="311"/>
      <c r="R22" s="312"/>
      <c r="S22" s="167"/>
    </row>
    <row r="23" spans="1:19" ht="2.25" customHeight="1">
      <c r="A23" s="168"/>
      <c r="B23" s="317"/>
      <c r="C23" s="318"/>
      <c r="D23" s="317"/>
      <c r="E23" s="318"/>
      <c r="F23" s="313"/>
      <c r="G23" s="321"/>
      <c r="H23" s="314"/>
      <c r="I23" s="322"/>
      <c r="J23" s="313"/>
      <c r="K23" s="314"/>
      <c r="L23" s="313"/>
      <c r="M23" s="314"/>
      <c r="N23" s="322"/>
      <c r="O23" s="166"/>
      <c r="P23" s="166"/>
      <c r="Q23" s="313"/>
      <c r="R23" s="314"/>
      <c r="S23" s="167"/>
    </row>
    <row r="24" spans="1:19" ht="27.4" customHeight="1">
      <c r="A24" s="168"/>
      <c r="B24" s="315">
        <v>57639603170</v>
      </c>
      <c r="C24" s="316"/>
      <c r="D24" s="315">
        <v>8357742459626</v>
      </c>
      <c r="E24" s="316"/>
      <c r="F24" s="319">
        <v>103</v>
      </c>
      <c r="G24" s="320"/>
      <c r="H24" s="310"/>
      <c r="I24" s="319">
        <v>53</v>
      </c>
      <c r="J24" s="319">
        <v>208</v>
      </c>
      <c r="K24" s="310"/>
      <c r="L24" s="319">
        <v>202</v>
      </c>
      <c r="M24" s="310"/>
      <c r="N24" s="319">
        <v>59</v>
      </c>
      <c r="O24" s="185" t="s">
        <v>42</v>
      </c>
      <c r="P24" s="185" t="s">
        <v>8</v>
      </c>
      <c r="Q24" s="309" t="s">
        <v>65</v>
      </c>
      <c r="R24" s="310"/>
      <c r="S24" s="167"/>
    </row>
    <row r="25" spans="1:19" ht="2.25" customHeight="1">
      <c r="A25" s="168"/>
      <c r="B25" s="317"/>
      <c r="C25" s="318"/>
      <c r="D25" s="317"/>
      <c r="E25" s="318"/>
      <c r="F25" s="313"/>
      <c r="G25" s="321"/>
      <c r="H25" s="314"/>
      <c r="I25" s="322"/>
      <c r="J25" s="313"/>
      <c r="K25" s="314"/>
      <c r="L25" s="313"/>
      <c r="M25" s="314"/>
      <c r="N25" s="322"/>
      <c r="O25" s="166"/>
      <c r="P25" s="166"/>
      <c r="Q25" s="313"/>
      <c r="R25" s="314"/>
      <c r="S25" s="167"/>
    </row>
    <row r="26" spans="1:19" ht="74.099999999999994" customHeight="1"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</row>
    <row r="27" spans="1:19" ht="74.099999999999994" customHeight="1"/>
    <row r="28" spans="1:19" ht="51.75" customHeight="1"/>
    <row r="29" spans="1:19" ht="51.75" customHeight="1"/>
    <row r="30" spans="1:19" ht="22.15" customHeight="1">
      <c r="A30" s="306" t="s">
        <v>9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</row>
  </sheetData>
  <mergeCells count="39">
    <mergeCell ref="B21:C23"/>
    <mergeCell ref="D21:E23"/>
    <mergeCell ref="C11:D13"/>
    <mergeCell ref="M13:Q14"/>
    <mergeCell ref="M15:Q15"/>
    <mergeCell ref="M16:Q16"/>
    <mergeCell ref="B18:R18"/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Q20:R20"/>
    <mergeCell ref="B20:C20"/>
    <mergeCell ref="D20:E20"/>
    <mergeCell ref="G20:H20"/>
    <mergeCell ref="J20:K20"/>
    <mergeCell ref="L20:M20"/>
    <mergeCell ref="A30:R30"/>
    <mergeCell ref="F21:H23"/>
    <mergeCell ref="I21:I23"/>
    <mergeCell ref="J21:K23"/>
    <mergeCell ref="L21:M23"/>
    <mergeCell ref="N21:N23"/>
    <mergeCell ref="P21:P22"/>
    <mergeCell ref="Q21:R23"/>
    <mergeCell ref="B24:C25"/>
    <mergeCell ref="D24:E25"/>
    <mergeCell ref="F24:H25"/>
    <mergeCell ref="I24:I25"/>
    <mergeCell ref="J24:K25"/>
    <mergeCell ref="L24:M25"/>
    <mergeCell ref="N24:N25"/>
    <mergeCell ref="Q24:R25"/>
  </mergeCells>
  <hyperlinks>
    <hyperlink ref="I21" r:id="rId1" display="http://172.16.90.7:88/ReportViewer.aspx?reportName=PUnitCaseCourtSubjectStatisticsReportDetail&amp;extension=xls&amp;@Clicked=Clicked&amp;@Detail=Remianed&amp;@LCode=1&amp;@fromdatetime=1400/01/01&amp;@todatetime=1400/06/14&amp;@CreateCaseTypeReport= عادی و گشت سیار و طرح نظارتي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0000000}"/>
    <hyperlink ref="J21" r:id="rId2" display="http://172.16.90.7:88/ReportViewer.aspx?reportName=PUnitCaseCourtSubjectStatisticsReportDetail&amp;@Clicked=Clicked&amp;@Detail=Output&amp;@LCode=1&amp;@fromdatetime=1400/01/01&amp;@todatetime=1400/06/14&amp;@CreateCaseTypeReport= عادی و گشت سیار و طرح نظارتي&amp;extension=xls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1000000}"/>
    <hyperlink ref="L21" r:id="rId3" display="http://172.16.90.7:88/ReportViewer.aspx?reportName=PUnitCaseCourtSubjectStatisticsReportDetail&amp;@Clicked=Clicked&amp;@Detail=Input&amp;@LCode=1&amp;@fromdatetime=1400/01/01&amp;@todatetime=1400/06/14&amp;@CreateCaseTypeReport= عادی و گشت سیار و طرح نظارتي&amp;extension=xls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2000000}"/>
    <hyperlink ref="N21" r:id="rId4" display="http://172.16.90.7:88/ReportViewer.aspx?reportName=PUnitCaseCourtSubjectStatisticsReportDetail&amp;extension=xls&amp;@Clicked=Clicked&amp;@Detail=Stock&amp;@LCode=1&amp;@fromdatetime=1400/01/01&amp;@todatetime=1400/06/14&amp;@CodeSubject=1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3000000}"/>
    <hyperlink ref="I24" r:id="rId5" display="http://172.16.90.7:88/ReportViewer.aspx?reportName=PUnitCaseCourtSubjectStatisticsReportDetail&amp;extension=xls&amp;@Clicked=Clicked&amp;@Detail=Remianed&amp;@LCode=1&amp;@fromdatetime=1400/01/01&amp;@todatetime=1400/06/14&amp;@CreateCaseTypeReport= عادی و گشت سیار و طرح نظارتي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4000000}"/>
    <hyperlink ref="J24" r:id="rId6" display="http://172.16.90.7:88/ReportViewer.aspx?reportName=PUnitCaseCourtSubjectStatisticsReportDetail&amp;@Clicked=Clicked&amp;@Detail=Output&amp;@LCode=1&amp;@fromdatetime=1400/01/01&amp;@todatetime=1400/06/14&amp;@CreateCaseTypeReport= عادی و گشت سیار و طرح نظارتي&amp;extension=xls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5000000}"/>
    <hyperlink ref="L24" r:id="rId7" display="http://172.16.90.7:88/ReportViewer.aspx?reportName=PUnitCaseCourtSubjectStatisticsReportDetail&amp;@Clicked=Clicked&amp;@Detail=Input&amp;@LCode=1&amp;@fromdatetime=1400/01/01&amp;@todatetime=1400/06/14&amp;@CreateCaseTypeReport= عادی و گشت سیار و طرح نظارتي&amp;extension=xls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6000000}"/>
    <hyperlink ref="N24" r:id="rId8" display="http://172.16.90.7:88/ReportViewer.aspx?reportName=PUnitCaseCourtSubjectStatisticsReportDetail&amp;extension=xls&amp;@Clicked=Clicked&amp;@Detail=Stock&amp;@LCode=1&amp;@fromdatetime=1400/01/01&amp;@todatetime=1400/06/14&amp;@CodeSubject=2&amp;@CreateCaseTypeReportCode=('1','2','3')&amp;@ParentUnitId=1&amp;@ImportanceDegree=('3')&amp;@Guild=('1','2')&amp;@CaseType=('1')&amp;@NajaUnit=&amp;@ViolationPriceFrom=&amp;@ViolationPriceTo=&amp;@CbxPersonType=&amp;@PBRegulatoryPlanID=" xr:uid="{00000000-0004-0000-0900-000007000000}"/>
  </hyperlinks>
  <pageMargins left="0.39" right="0.39" top="0.39" bottom="0.39" header="0" footer="0"/>
  <pageSetup orientation="landscape" verticalDpi="300" r:id="rId9"/>
  <headerFooter alignWithMargins="0"/>
  <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8"/>
  <dimension ref="A1:S32"/>
  <sheetViews>
    <sheetView zoomScale="80" zoomScaleNormal="80" workbookViewId="0">
      <selection activeCell="W18" sqref="W18"/>
    </sheetView>
  </sheetViews>
  <sheetFormatPr defaultRowHeight="12.75"/>
  <cols>
    <col min="1" max="2" width="2.5703125" style="170" customWidth="1"/>
    <col min="3" max="3" width="23.140625" style="170" customWidth="1"/>
    <col min="4" max="5" width="10.28515625" style="170" customWidth="1"/>
    <col min="6" max="6" width="1.28515625" style="170" customWidth="1"/>
    <col min="7" max="7" width="6.42578125" style="170" customWidth="1"/>
    <col min="8" max="8" width="2.5703125" style="170" customWidth="1"/>
    <col min="9" max="9" width="9" style="170" customWidth="1"/>
    <col min="10" max="10" width="4.140625" style="170" customWidth="1"/>
    <col min="11" max="11" width="4.85546875" style="170" customWidth="1"/>
    <col min="12" max="12" width="5.140625" style="170" customWidth="1"/>
    <col min="13" max="13" width="3.85546875" style="170" customWidth="1"/>
    <col min="14" max="14" width="9" style="170" customWidth="1"/>
    <col min="15" max="15" width="12.85546875" style="170" customWidth="1"/>
    <col min="16" max="16" width="15.42578125" style="170" customWidth="1"/>
    <col min="17" max="17" width="3.85546875" style="170" customWidth="1"/>
    <col min="18" max="18" width="1.28515625" style="170" customWidth="1"/>
    <col min="19" max="19" width="2.85546875" style="170" customWidth="1"/>
    <col min="20" max="16384" width="9.140625" style="170"/>
  </cols>
  <sheetData>
    <row r="1" spans="3:17" ht="29.65" customHeight="1"/>
    <row r="2" spans="3:17" ht="14.85" customHeight="1">
      <c r="H2" s="332"/>
      <c r="I2" s="332"/>
      <c r="J2" s="332"/>
      <c r="M2" s="328" t="s">
        <v>61</v>
      </c>
      <c r="N2" s="328"/>
      <c r="O2" s="328"/>
      <c r="P2" s="328"/>
      <c r="Q2" s="328"/>
    </row>
    <row r="3" spans="3:17" ht="14.85" customHeight="1">
      <c r="C3" s="333" t="s">
        <v>105</v>
      </c>
      <c r="D3" s="333"/>
      <c r="H3" s="332"/>
      <c r="I3" s="332"/>
      <c r="J3" s="332"/>
      <c r="M3" s="328" t="s">
        <v>151</v>
      </c>
      <c r="N3" s="328"/>
      <c r="O3" s="328"/>
      <c r="P3" s="328"/>
      <c r="Q3" s="328"/>
    </row>
    <row r="4" spans="3:17" ht="7.35" customHeight="1">
      <c r="C4" s="333"/>
      <c r="D4" s="333"/>
      <c r="H4" s="332"/>
      <c r="I4" s="332"/>
      <c r="J4" s="332"/>
      <c r="M4" s="327" t="s">
        <v>30</v>
      </c>
      <c r="N4" s="327"/>
      <c r="O4" s="327"/>
      <c r="P4" s="327"/>
      <c r="Q4" s="327"/>
    </row>
    <row r="5" spans="3:17" ht="3.75" customHeight="1">
      <c r="C5" s="333" t="s">
        <v>272</v>
      </c>
      <c r="D5" s="333"/>
      <c r="H5" s="332"/>
      <c r="I5" s="332"/>
      <c r="J5" s="332"/>
      <c r="M5" s="327"/>
      <c r="N5" s="327"/>
      <c r="O5" s="327"/>
      <c r="P5" s="327"/>
      <c r="Q5" s="327"/>
    </row>
    <row r="6" spans="3:17" ht="3.75" customHeight="1">
      <c r="C6" s="333"/>
      <c r="D6" s="333"/>
      <c r="H6" s="332"/>
      <c r="I6" s="332"/>
      <c r="J6" s="332"/>
    </row>
    <row r="7" spans="3:17" ht="14.85" customHeight="1">
      <c r="C7" s="333"/>
      <c r="D7" s="333"/>
      <c r="H7" s="332"/>
      <c r="I7" s="332"/>
      <c r="J7" s="332"/>
      <c r="M7" s="334" t="s">
        <v>97</v>
      </c>
      <c r="N7" s="334"/>
      <c r="O7" s="334"/>
      <c r="P7" s="334"/>
      <c r="Q7" s="334"/>
    </row>
    <row r="8" spans="3:17" ht="11.1" customHeight="1">
      <c r="C8" s="327" t="s">
        <v>10</v>
      </c>
      <c r="D8" s="327"/>
      <c r="H8" s="332"/>
      <c r="I8" s="332"/>
      <c r="J8" s="332"/>
      <c r="M8" s="334" t="s">
        <v>31</v>
      </c>
      <c r="N8" s="334"/>
      <c r="O8" s="334"/>
      <c r="P8" s="334"/>
      <c r="Q8" s="334"/>
    </row>
    <row r="9" spans="3:17" ht="3.75" customHeight="1">
      <c r="H9" s="332"/>
      <c r="I9" s="332"/>
      <c r="J9" s="332"/>
      <c r="M9" s="334"/>
      <c r="N9" s="334"/>
      <c r="O9" s="334"/>
      <c r="P9" s="334"/>
      <c r="Q9" s="334"/>
    </row>
    <row r="10" spans="3:17" ht="7.35" customHeight="1">
      <c r="H10" s="332"/>
      <c r="I10" s="332"/>
      <c r="J10" s="332"/>
      <c r="M10" s="334" t="s">
        <v>32</v>
      </c>
      <c r="N10" s="334"/>
      <c r="O10" s="334"/>
      <c r="P10" s="334"/>
      <c r="Q10" s="334"/>
    </row>
    <row r="11" spans="3:17" ht="0.75" customHeight="1">
      <c r="C11" s="334" t="s">
        <v>271</v>
      </c>
      <c r="D11" s="334"/>
      <c r="H11" s="332"/>
      <c r="I11" s="332"/>
      <c r="J11" s="332"/>
      <c r="M11" s="334"/>
      <c r="N11" s="334"/>
      <c r="O11" s="334"/>
      <c r="P11" s="334"/>
      <c r="Q11" s="334"/>
    </row>
    <row r="12" spans="3:17" ht="6.6" customHeight="1">
      <c r="C12" s="334"/>
      <c r="D12" s="334"/>
      <c r="M12" s="334"/>
      <c r="N12" s="334"/>
      <c r="O12" s="334"/>
      <c r="P12" s="334"/>
      <c r="Q12" s="334"/>
    </row>
    <row r="13" spans="3:17" ht="7.35" customHeight="1">
      <c r="C13" s="334"/>
      <c r="D13" s="334"/>
      <c r="M13" s="327" t="s">
        <v>33</v>
      </c>
      <c r="N13" s="327"/>
      <c r="O13" s="327"/>
      <c r="P13" s="327"/>
      <c r="Q13" s="327"/>
    </row>
    <row r="14" spans="3:17" ht="7.35" customHeight="1">
      <c r="M14" s="327"/>
      <c r="N14" s="327"/>
      <c r="O14" s="327"/>
      <c r="P14" s="327"/>
      <c r="Q14" s="327"/>
    </row>
    <row r="15" spans="3:17" ht="14.85" customHeight="1">
      <c r="M15" s="327" t="s">
        <v>35</v>
      </c>
      <c r="N15" s="327"/>
      <c r="O15" s="327"/>
      <c r="P15" s="327"/>
      <c r="Q15" s="327"/>
    </row>
    <row r="16" spans="3:17" ht="14.85" customHeight="1">
      <c r="M16" s="328" t="s">
        <v>62</v>
      </c>
      <c r="N16" s="328"/>
      <c r="O16" s="328"/>
      <c r="P16" s="328"/>
      <c r="Q16" s="328"/>
    </row>
    <row r="17" spans="1:19" ht="7.35" customHeight="1"/>
    <row r="18" spans="1:19" ht="22.15" customHeight="1">
      <c r="B18" s="329" t="s">
        <v>34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</row>
    <row r="19" spans="1:19" ht="22.1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9" ht="22.15" customHeight="1">
      <c r="A20" s="168"/>
      <c r="B20" s="330" t="s">
        <v>36</v>
      </c>
      <c r="C20" s="331"/>
      <c r="D20" s="330" t="s">
        <v>37</v>
      </c>
      <c r="E20" s="331"/>
      <c r="F20" s="142"/>
      <c r="G20" s="331" t="s">
        <v>38</v>
      </c>
      <c r="H20" s="331"/>
      <c r="I20" s="202" t="s">
        <v>39</v>
      </c>
      <c r="J20" s="330" t="s">
        <v>40</v>
      </c>
      <c r="K20" s="331"/>
      <c r="L20" s="330" t="s">
        <v>41</v>
      </c>
      <c r="M20" s="331"/>
      <c r="N20" s="202" t="s">
        <v>53</v>
      </c>
      <c r="O20" s="202" t="s">
        <v>44</v>
      </c>
      <c r="P20" s="202" t="s">
        <v>54</v>
      </c>
      <c r="Q20" s="330" t="s">
        <v>7</v>
      </c>
      <c r="R20" s="331"/>
      <c r="S20" s="167"/>
    </row>
    <row r="21" spans="1:19" ht="14.85" customHeight="1">
      <c r="A21" s="168"/>
      <c r="B21" s="315">
        <v>81042511</v>
      </c>
      <c r="C21" s="316"/>
      <c r="D21" s="315">
        <v>1183382740114</v>
      </c>
      <c r="E21" s="316"/>
      <c r="F21" s="319">
        <v>96.5</v>
      </c>
      <c r="G21" s="320"/>
      <c r="H21" s="310"/>
      <c r="I21" s="319">
        <v>1622</v>
      </c>
      <c r="J21" s="319">
        <v>18871</v>
      </c>
      <c r="K21" s="310"/>
      <c r="L21" s="319">
        <v>19562</v>
      </c>
      <c r="M21" s="310"/>
      <c r="N21" s="319">
        <v>931</v>
      </c>
      <c r="O21" s="201" t="s">
        <v>28</v>
      </c>
      <c r="P21" s="307" t="s">
        <v>8</v>
      </c>
      <c r="Q21" s="309" t="s">
        <v>64</v>
      </c>
      <c r="R21" s="310"/>
      <c r="S21" s="167"/>
    </row>
    <row r="22" spans="1:19" ht="12.6" customHeight="1">
      <c r="A22" s="168"/>
      <c r="B22" s="325"/>
      <c r="C22" s="326"/>
      <c r="D22" s="325"/>
      <c r="E22" s="326"/>
      <c r="F22" s="311"/>
      <c r="G22" s="323"/>
      <c r="H22" s="312"/>
      <c r="I22" s="324"/>
      <c r="J22" s="311"/>
      <c r="K22" s="312"/>
      <c r="L22" s="311"/>
      <c r="M22" s="312"/>
      <c r="N22" s="324"/>
      <c r="O22" s="171"/>
      <c r="P22" s="308"/>
      <c r="Q22" s="311"/>
      <c r="R22" s="312"/>
      <c r="S22" s="167"/>
    </row>
    <row r="23" spans="1:19" ht="2.25" customHeight="1">
      <c r="A23" s="168"/>
      <c r="B23" s="317"/>
      <c r="C23" s="318"/>
      <c r="D23" s="317"/>
      <c r="E23" s="318"/>
      <c r="F23" s="313"/>
      <c r="G23" s="321"/>
      <c r="H23" s="314"/>
      <c r="I23" s="322"/>
      <c r="J23" s="313"/>
      <c r="K23" s="314"/>
      <c r="L23" s="313"/>
      <c r="M23" s="314"/>
      <c r="N23" s="322"/>
      <c r="O23" s="166"/>
      <c r="P23" s="166"/>
      <c r="Q23" s="313"/>
      <c r="R23" s="314"/>
      <c r="S23" s="167"/>
    </row>
    <row r="24" spans="1:19" ht="27.4" customHeight="1">
      <c r="A24" s="168"/>
      <c r="B24" s="315">
        <v>745771224</v>
      </c>
      <c r="C24" s="316"/>
      <c r="D24" s="315">
        <v>153628872198</v>
      </c>
      <c r="E24" s="316"/>
      <c r="F24" s="319">
        <v>103.2</v>
      </c>
      <c r="G24" s="320"/>
      <c r="H24" s="310"/>
      <c r="I24" s="319">
        <v>26</v>
      </c>
      <c r="J24" s="319">
        <v>293</v>
      </c>
      <c r="K24" s="310"/>
      <c r="L24" s="319">
        <v>284</v>
      </c>
      <c r="M24" s="310"/>
      <c r="N24" s="319">
        <v>35</v>
      </c>
      <c r="O24" s="201" t="s">
        <v>42</v>
      </c>
      <c r="P24" s="201" t="s">
        <v>8</v>
      </c>
      <c r="Q24" s="309" t="s">
        <v>65</v>
      </c>
      <c r="R24" s="310"/>
      <c r="S24" s="167"/>
    </row>
    <row r="25" spans="1:19" ht="2.25" customHeight="1">
      <c r="A25" s="168"/>
      <c r="B25" s="317"/>
      <c r="C25" s="318"/>
      <c r="D25" s="317"/>
      <c r="E25" s="318"/>
      <c r="F25" s="313"/>
      <c r="G25" s="321"/>
      <c r="H25" s="314"/>
      <c r="I25" s="322"/>
      <c r="J25" s="313"/>
      <c r="K25" s="314"/>
      <c r="L25" s="313"/>
      <c r="M25" s="314"/>
      <c r="N25" s="322"/>
      <c r="O25" s="166"/>
      <c r="P25" s="166"/>
      <c r="Q25" s="313"/>
      <c r="R25" s="314"/>
      <c r="S25" s="167"/>
    </row>
    <row r="26" spans="1:19" ht="27.4" customHeight="1">
      <c r="A26" s="168"/>
      <c r="B26" s="338">
        <v>2730930</v>
      </c>
      <c r="C26" s="316"/>
      <c r="D26" s="338">
        <v>3935270011</v>
      </c>
      <c r="E26" s="316"/>
      <c r="F26" s="339">
        <v>97.7</v>
      </c>
      <c r="G26" s="320"/>
      <c r="H26" s="310"/>
      <c r="I26" s="339">
        <v>54</v>
      </c>
      <c r="J26" s="339">
        <v>1604</v>
      </c>
      <c r="K26" s="310"/>
      <c r="L26" s="339">
        <v>1641</v>
      </c>
      <c r="M26" s="310"/>
      <c r="N26" s="339">
        <v>17</v>
      </c>
      <c r="O26" s="340" t="s">
        <v>43</v>
      </c>
      <c r="P26" s="201" t="s">
        <v>8</v>
      </c>
      <c r="Q26" s="335" t="s">
        <v>66</v>
      </c>
      <c r="R26" s="310"/>
      <c r="S26" s="167"/>
    </row>
    <row r="27" spans="1:19" ht="2.25" customHeight="1">
      <c r="A27" s="168"/>
      <c r="B27" s="325"/>
      <c r="C27" s="326"/>
      <c r="D27" s="325"/>
      <c r="E27" s="326"/>
      <c r="F27" s="311"/>
      <c r="G27" s="323"/>
      <c r="H27" s="312"/>
      <c r="I27" s="324"/>
      <c r="J27" s="311"/>
      <c r="K27" s="312"/>
      <c r="L27" s="311"/>
      <c r="M27" s="312"/>
      <c r="N27" s="324"/>
      <c r="O27" s="308"/>
      <c r="P27" s="171"/>
      <c r="Q27" s="311"/>
      <c r="R27" s="312"/>
      <c r="S27" s="167"/>
    </row>
    <row r="28" spans="1:19" ht="10.35" customHeight="1">
      <c r="A28" s="168"/>
      <c r="B28" s="172"/>
      <c r="C28" s="173"/>
      <c r="D28" s="172"/>
      <c r="E28" s="173"/>
      <c r="F28" s="172"/>
      <c r="G28" s="174"/>
      <c r="H28" s="173"/>
      <c r="I28" s="166"/>
      <c r="J28" s="172"/>
      <c r="K28" s="173"/>
      <c r="L28" s="172"/>
      <c r="M28" s="173"/>
      <c r="N28" s="166"/>
      <c r="O28" s="341"/>
      <c r="P28" s="166"/>
      <c r="Q28" s="172"/>
      <c r="R28" s="173"/>
      <c r="S28" s="167"/>
    </row>
    <row r="29" spans="1:19" ht="74.099999999999994" customHeight="1">
      <c r="B29" s="169"/>
      <c r="C29" s="169"/>
      <c r="D29" s="336">
        <f>SUM(D21:E28)</f>
        <v>1340946882323</v>
      </c>
      <c r="E29" s="337"/>
      <c r="F29" s="169"/>
      <c r="G29" s="169"/>
      <c r="H29" s="169"/>
      <c r="I29" s="169"/>
      <c r="J29" s="169"/>
      <c r="K29" s="169"/>
      <c r="L29" s="337">
        <f>SUM(L21:M28)</f>
        <v>21487</v>
      </c>
      <c r="M29" s="337"/>
      <c r="N29" s="169"/>
      <c r="O29" s="169"/>
      <c r="P29" s="169"/>
      <c r="Q29" s="169"/>
      <c r="R29" s="169"/>
    </row>
    <row r="30" spans="1:19" ht="68.849999999999994" customHeight="1"/>
    <row r="31" spans="1:19" ht="68.849999999999994" customHeight="1"/>
    <row r="32" spans="1:19" ht="22.15" customHeight="1">
      <c r="A32" s="306" t="s">
        <v>9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</row>
  </sheetData>
  <mergeCells count="50">
    <mergeCell ref="B20:C20"/>
    <mergeCell ref="D20:E20"/>
    <mergeCell ref="G20:H20"/>
    <mergeCell ref="J20:K20"/>
    <mergeCell ref="L20:M20"/>
    <mergeCell ref="C11:D13"/>
    <mergeCell ref="M13:Q14"/>
    <mergeCell ref="M15:Q15"/>
    <mergeCell ref="M16:Q16"/>
    <mergeCell ref="B18:R18"/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B21:C23"/>
    <mergeCell ref="D21:E23"/>
    <mergeCell ref="F21:H23"/>
    <mergeCell ref="I21:I23"/>
    <mergeCell ref="J21:K23"/>
    <mergeCell ref="F24:H25"/>
    <mergeCell ref="I24:I25"/>
    <mergeCell ref="J24:K25"/>
    <mergeCell ref="L24:M25"/>
    <mergeCell ref="Q20:R20"/>
    <mergeCell ref="L21:M23"/>
    <mergeCell ref="N21:N23"/>
    <mergeCell ref="P21:P22"/>
    <mergeCell ref="Q21:R23"/>
    <mergeCell ref="Q26:R27"/>
    <mergeCell ref="D29:E29"/>
    <mergeCell ref="L29:M29"/>
    <mergeCell ref="A32:R32"/>
    <mergeCell ref="N24:N25"/>
    <mergeCell ref="Q24:R25"/>
    <mergeCell ref="B26:C27"/>
    <mergeCell ref="D26:E27"/>
    <mergeCell ref="F26:H27"/>
    <mergeCell ref="I26:I27"/>
    <mergeCell ref="J26:K27"/>
    <mergeCell ref="L26:M27"/>
    <mergeCell ref="N26:N27"/>
    <mergeCell ref="O26:O28"/>
    <mergeCell ref="B24:C25"/>
    <mergeCell ref="D24:E25"/>
  </mergeCells>
  <hyperlinks>
    <hyperlink ref="I21" r:id="rId1" display="http://172.16.90.7:88/ReportViewer.aspx?reportName=PUnitCaseCourtSubjectStatisticsReportDetail&amp;extension=xls&amp;@Clicked=Clicked&amp;@Detail=Remianed&amp;@LCode=1&amp;@fromdatetime=1399/01/01&amp;@todatetime=1399/07/23&amp;@CreateCaseTypeReport=گشت سیار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0000000}"/>
    <hyperlink ref="J21" r:id="rId2" display="http://172.16.90.7:88/ReportViewer.aspx?reportName=PUnitCaseCourtSubjectStatisticsReportDetail&amp;@Clicked=Clicked&amp;@Detail=Output&amp;@LCode=1&amp;@fromdatetime=1399/01/01&amp;@todatetime=1399/07/23&amp;@CreateCaseTypeReport=گشت سیار&amp;extension=xls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1000000}"/>
    <hyperlink ref="L21" r:id="rId3" display="http://172.16.90.7:88/ReportViewer.aspx?reportName=PUnitCaseCourtSubjectStatisticsReportDetail&amp;@Clicked=Clicked&amp;@Detail=Input&amp;@LCode=1&amp;@fromdatetime=1399/01/01&amp;@todatetime=1399/07/23&amp;@CreateCaseTypeReport=گشت سیار&amp;extension=xls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2000000}"/>
    <hyperlink ref="N21" r:id="rId4" display="http://172.16.90.7:88/ReportViewer.aspx?reportName=PUnitCaseCourtSubjectStatisticsReportDetail&amp;extension=xls&amp;@Clicked=Clicked&amp;@Detail=Stock&amp;@LCode=1&amp;@fromdatetime=1399/01/01&amp;@todatetime=1399/07/23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3000000}"/>
    <hyperlink ref="I24" r:id="rId5" display="http://172.16.90.7:88/ReportViewer.aspx?reportName=PUnitCaseCourtSubjectStatisticsReportDetail&amp;extension=xls&amp;@Clicked=Clicked&amp;@Detail=Remianed&amp;@LCode=1&amp;@fromdatetime=1399/01/01&amp;@todatetime=1399/07/23&amp;@CreateCaseTypeReport=گشت سیار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4000000}"/>
    <hyperlink ref="J24" r:id="rId6" display="http://172.16.90.7:88/ReportViewer.aspx?reportName=PUnitCaseCourtSubjectStatisticsReportDetail&amp;@Clicked=Clicked&amp;@Detail=Output&amp;@LCode=1&amp;@fromdatetime=1399/01/01&amp;@todatetime=1399/07/23&amp;@CreateCaseTypeReport=گشت سیار&amp;extension=xls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5000000}"/>
    <hyperlink ref="L24" r:id="rId7" display="http://172.16.90.7:88/ReportViewer.aspx?reportName=PUnitCaseCourtSubjectStatisticsReportDetail&amp;@Clicked=Clicked&amp;@Detail=Input&amp;@LCode=1&amp;@fromdatetime=1399/01/01&amp;@todatetime=1399/07/23&amp;@CreateCaseTypeReport=گشت سیار&amp;extension=xls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6000000}"/>
    <hyperlink ref="N24" r:id="rId8" display="http://172.16.90.7:88/ReportViewer.aspx?reportName=PUnitCaseCourtSubjectStatisticsReportDetail&amp;extension=xls&amp;@Clicked=Clicked&amp;@Detail=Stock&amp;@LCode=1&amp;@fromdatetime=1399/01/01&amp;@todatetime=1399/07/23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7000000}"/>
    <hyperlink ref="I26" r:id="rId9" display="http://172.16.90.7:88/ReportViewer.aspx?reportName=PUnitCaseCourtSubjectStatisticsReportDetail&amp;extension=xls&amp;@Clicked=Clicked&amp;@Detail=Remianed&amp;@LCode=1&amp;@fromdatetime=1399/01/01&amp;@todatetime=1399/07/23&amp;@CreateCaseTypeReport=گشت سیار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8000000}"/>
    <hyperlink ref="J26" r:id="rId10" display="http://172.16.90.7:88/ReportViewer.aspx?reportName=PUnitCaseCourtSubjectStatisticsReportDetail&amp;@Clicked=Clicked&amp;@Detail=Output&amp;@LCode=1&amp;@fromdatetime=1399/01/01&amp;@todatetime=1399/07/23&amp;@CreateCaseTypeReport=گشت سیار&amp;extension=xls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9000000}"/>
    <hyperlink ref="L26" r:id="rId11" display="http://172.16.90.7:88/ReportViewer.aspx?reportName=PUnitCaseCourtSubjectStatisticsReportDetail&amp;@Clicked=Clicked&amp;@Detail=Input&amp;@LCode=1&amp;@fromdatetime=1399/01/01&amp;@todatetime=1399/07/23&amp;@CreateCaseTypeReport=گشت سیار&amp;extension=xls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A000000}"/>
    <hyperlink ref="N26" r:id="rId12" display="http://172.16.90.7:88/ReportViewer.aspx?reportName=PUnitCaseCourtSubjectStatisticsReportDetail&amp;extension=xls&amp;@Clicked=Clicked&amp;@Detail=Stock&amp;@LCode=1&amp;@fromdatetime=1399/01/01&amp;@todatetime=1399/07/23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0F00-00000B000000}"/>
  </hyperlinks>
  <pageMargins left="0.39" right="0.39" top="0.39" bottom="0.39" header="0" footer="0"/>
  <pageSetup orientation="portrait" verticalDpi="300" r:id="rId13"/>
  <headerFooter alignWithMargins="0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0"/>
  <dimension ref="A1:S32"/>
  <sheetViews>
    <sheetView zoomScale="90" zoomScaleNormal="90" workbookViewId="0">
      <selection activeCell="D29" sqref="D29:E29"/>
    </sheetView>
  </sheetViews>
  <sheetFormatPr defaultRowHeight="12.75"/>
  <cols>
    <col min="1" max="2" width="2.5703125" style="170" customWidth="1"/>
    <col min="3" max="3" width="23.140625" style="170" customWidth="1"/>
    <col min="4" max="5" width="10.28515625" style="170" customWidth="1"/>
    <col min="6" max="6" width="1.28515625" style="170" customWidth="1"/>
    <col min="7" max="7" width="6.42578125" style="170" customWidth="1"/>
    <col min="8" max="8" width="2.5703125" style="170" customWidth="1"/>
    <col min="9" max="9" width="9" style="170" customWidth="1"/>
    <col min="10" max="10" width="4.140625" style="170" customWidth="1"/>
    <col min="11" max="11" width="4.85546875" style="170" customWidth="1"/>
    <col min="12" max="12" width="5.140625" style="170" customWidth="1"/>
    <col min="13" max="13" width="3.85546875" style="170" customWidth="1"/>
    <col min="14" max="14" width="9" style="170" customWidth="1"/>
    <col min="15" max="15" width="12.85546875" style="170" customWidth="1"/>
    <col min="16" max="16" width="15.42578125" style="170" customWidth="1"/>
    <col min="17" max="17" width="3.85546875" style="170" customWidth="1"/>
    <col min="18" max="18" width="1.28515625" style="170" customWidth="1"/>
    <col min="19" max="19" width="2.85546875" style="170" customWidth="1"/>
    <col min="20" max="16384" width="9.140625" style="170"/>
  </cols>
  <sheetData>
    <row r="1" spans="3:17" ht="29.65" customHeight="1"/>
    <row r="2" spans="3:17" ht="14.85" customHeight="1">
      <c r="H2" s="332"/>
      <c r="I2" s="332"/>
      <c r="J2" s="332"/>
      <c r="M2" s="328" t="s">
        <v>61</v>
      </c>
      <c r="N2" s="328"/>
      <c r="O2" s="328"/>
      <c r="P2" s="328"/>
      <c r="Q2" s="328"/>
    </row>
    <row r="3" spans="3:17" ht="14.85" customHeight="1">
      <c r="C3" s="333" t="s">
        <v>136</v>
      </c>
      <c r="D3" s="333"/>
      <c r="H3" s="332"/>
      <c r="I3" s="332"/>
      <c r="J3" s="332"/>
      <c r="M3" s="328" t="s">
        <v>151</v>
      </c>
      <c r="N3" s="328"/>
      <c r="O3" s="328"/>
      <c r="P3" s="328"/>
      <c r="Q3" s="328"/>
    </row>
    <row r="4" spans="3:17" ht="7.35" customHeight="1">
      <c r="C4" s="333"/>
      <c r="D4" s="333"/>
      <c r="H4" s="332"/>
      <c r="I4" s="332"/>
      <c r="J4" s="332"/>
      <c r="M4" s="327" t="s">
        <v>30</v>
      </c>
      <c r="N4" s="327"/>
      <c r="O4" s="327"/>
      <c r="P4" s="327"/>
      <c r="Q4" s="327"/>
    </row>
    <row r="5" spans="3:17" ht="3.75" customHeight="1">
      <c r="C5" s="333" t="s">
        <v>270</v>
      </c>
      <c r="D5" s="333"/>
      <c r="H5" s="332"/>
      <c r="I5" s="332"/>
      <c r="J5" s="332"/>
      <c r="M5" s="327"/>
      <c r="N5" s="327"/>
      <c r="O5" s="327"/>
      <c r="P5" s="327"/>
      <c r="Q5" s="327"/>
    </row>
    <row r="6" spans="3:17" ht="3.75" customHeight="1">
      <c r="C6" s="333"/>
      <c r="D6" s="333"/>
      <c r="H6" s="332"/>
      <c r="I6" s="332"/>
      <c r="J6" s="332"/>
    </row>
    <row r="7" spans="3:17" ht="14.85" customHeight="1">
      <c r="C7" s="333"/>
      <c r="D7" s="333"/>
      <c r="H7" s="332"/>
      <c r="I7" s="332"/>
      <c r="J7" s="332"/>
      <c r="M7" s="334" t="s">
        <v>97</v>
      </c>
      <c r="N7" s="334"/>
      <c r="O7" s="334"/>
      <c r="P7" s="334"/>
      <c r="Q7" s="334"/>
    </row>
    <row r="8" spans="3:17" ht="11.1" customHeight="1">
      <c r="C8" s="327" t="s">
        <v>10</v>
      </c>
      <c r="D8" s="327"/>
      <c r="H8" s="332"/>
      <c r="I8" s="332"/>
      <c r="J8" s="332"/>
      <c r="M8" s="334" t="s">
        <v>31</v>
      </c>
      <c r="N8" s="334"/>
      <c r="O8" s="334"/>
      <c r="P8" s="334"/>
      <c r="Q8" s="334"/>
    </row>
    <row r="9" spans="3:17" ht="3.75" customHeight="1">
      <c r="H9" s="332"/>
      <c r="I9" s="332"/>
      <c r="J9" s="332"/>
      <c r="M9" s="334"/>
      <c r="N9" s="334"/>
      <c r="O9" s="334"/>
      <c r="P9" s="334"/>
      <c r="Q9" s="334"/>
    </row>
    <row r="10" spans="3:17" ht="7.35" customHeight="1">
      <c r="H10" s="332"/>
      <c r="I10" s="332"/>
      <c r="J10" s="332"/>
      <c r="M10" s="334" t="s">
        <v>32</v>
      </c>
      <c r="N10" s="334"/>
      <c r="O10" s="334"/>
      <c r="P10" s="334"/>
      <c r="Q10" s="334"/>
    </row>
    <row r="11" spans="3:17" ht="0.75" customHeight="1">
      <c r="C11" s="334" t="s">
        <v>271</v>
      </c>
      <c r="D11" s="334"/>
      <c r="H11" s="332"/>
      <c r="I11" s="332"/>
      <c r="J11" s="332"/>
      <c r="M11" s="334"/>
      <c r="N11" s="334"/>
      <c r="O11" s="334"/>
      <c r="P11" s="334"/>
      <c r="Q11" s="334"/>
    </row>
    <row r="12" spans="3:17" ht="6.6" customHeight="1">
      <c r="C12" s="334"/>
      <c r="D12" s="334"/>
      <c r="M12" s="334"/>
      <c r="N12" s="334"/>
      <c r="O12" s="334"/>
      <c r="P12" s="334"/>
      <c r="Q12" s="334"/>
    </row>
    <row r="13" spans="3:17" ht="7.35" customHeight="1">
      <c r="C13" s="334"/>
      <c r="D13" s="334"/>
      <c r="M13" s="327" t="s">
        <v>33</v>
      </c>
      <c r="N13" s="327"/>
      <c r="O13" s="327"/>
      <c r="P13" s="327"/>
      <c r="Q13" s="327"/>
    </row>
    <row r="14" spans="3:17" ht="7.35" customHeight="1">
      <c r="M14" s="327"/>
      <c r="N14" s="327"/>
      <c r="O14" s="327"/>
      <c r="P14" s="327"/>
      <c r="Q14" s="327"/>
    </row>
    <row r="15" spans="3:17" ht="14.85" customHeight="1">
      <c r="M15" s="327" t="s">
        <v>35</v>
      </c>
      <c r="N15" s="327"/>
      <c r="O15" s="327"/>
      <c r="P15" s="327"/>
      <c r="Q15" s="327"/>
    </row>
    <row r="16" spans="3:17" ht="14.85" customHeight="1">
      <c r="M16" s="328" t="s">
        <v>62</v>
      </c>
      <c r="N16" s="328"/>
      <c r="O16" s="328"/>
      <c r="P16" s="328"/>
      <c r="Q16" s="328"/>
    </row>
    <row r="17" spans="1:19" ht="7.35" customHeight="1"/>
    <row r="18" spans="1:19" ht="22.15" customHeight="1">
      <c r="B18" s="329" t="s">
        <v>34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</row>
    <row r="19" spans="1:19" ht="22.1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9" ht="22.15" customHeight="1">
      <c r="A20" s="168"/>
      <c r="B20" s="330" t="s">
        <v>36</v>
      </c>
      <c r="C20" s="331"/>
      <c r="D20" s="330" t="s">
        <v>37</v>
      </c>
      <c r="E20" s="331"/>
      <c r="F20" s="142"/>
      <c r="G20" s="331" t="s">
        <v>38</v>
      </c>
      <c r="H20" s="331"/>
      <c r="I20" s="202" t="s">
        <v>39</v>
      </c>
      <c r="J20" s="330" t="s">
        <v>40</v>
      </c>
      <c r="K20" s="331"/>
      <c r="L20" s="330" t="s">
        <v>41</v>
      </c>
      <c r="M20" s="331"/>
      <c r="N20" s="202" t="s">
        <v>53</v>
      </c>
      <c r="O20" s="202" t="s">
        <v>44</v>
      </c>
      <c r="P20" s="202" t="s">
        <v>54</v>
      </c>
      <c r="Q20" s="330" t="s">
        <v>7</v>
      </c>
      <c r="R20" s="331"/>
      <c r="S20" s="167"/>
    </row>
    <row r="21" spans="1:19" ht="14.85" customHeight="1">
      <c r="A21" s="168"/>
      <c r="B21" s="315">
        <v>41280011</v>
      </c>
      <c r="C21" s="316"/>
      <c r="D21" s="315">
        <v>533833104952</v>
      </c>
      <c r="E21" s="316"/>
      <c r="F21" s="319">
        <v>95.1</v>
      </c>
      <c r="G21" s="320"/>
      <c r="H21" s="310"/>
      <c r="I21" s="319">
        <v>1311</v>
      </c>
      <c r="J21" s="319">
        <v>15403</v>
      </c>
      <c r="K21" s="310"/>
      <c r="L21" s="319">
        <v>16192</v>
      </c>
      <c r="M21" s="310"/>
      <c r="N21" s="319">
        <v>522</v>
      </c>
      <c r="O21" s="201" t="s">
        <v>28</v>
      </c>
      <c r="P21" s="307" t="s">
        <v>8</v>
      </c>
      <c r="Q21" s="309" t="s">
        <v>64</v>
      </c>
      <c r="R21" s="310"/>
      <c r="S21" s="167"/>
    </row>
    <row r="22" spans="1:19" ht="12.6" customHeight="1">
      <c r="A22" s="168"/>
      <c r="B22" s="325"/>
      <c r="C22" s="326"/>
      <c r="D22" s="325"/>
      <c r="E22" s="326"/>
      <c r="F22" s="311"/>
      <c r="G22" s="323"/>
      <c r="H22" s="312"/>
      <c r="I22" s="324"/>
      <c r="J22" s="311"/>
      <c r="K22" s="312"/>
      <c r="L22" s="311"/>
      <c r="M22" s="312"/>
      <c r="N22" s="324"/>
      <c r="O22" s="171"/>
      <c r="P22" s="308"/>
      <c r="Q22" s="311"/>
      <c r="R22" s="312"/>
      <c r="S22" s="167"/>
    </row>
    <row r="23" spans="1:19" ht="2.25" customHeight="1">
      <c r="A23" s="168"/>
      <c r="B23" s="317"/>
      <c r="C23" s="318"/>
      <c r="D23" s="317"/>
      <c r="E23" s="318"/>
      <c r="F23" s="313"/>
      <c r="G23" s="321"/>
      <c r="H23" s="314"/>
      <c r="I23" s="322"/>
      <c r="J23" s="313"/>
      <c r="K23" s="314"/>
      <c r="L23" s="313"/>
      <c r="M23" s="314"/>
      <c r="N23" s="322"/>
      <c r="O23" s="166"/>
      <c r="P23" s="166"/>
      <c r="Q23" s="313"/>
      <c r="R23" s="314"/>
      <c r="S23" s="167"/>
    </row>
    <row r="24" spans="1:19" ht="27.4" customHeight="1">
      <c r="A24" s="168"/>
      <c r="B24" s="315">
        <v>10148825341</v>
      </c>
      <c r="C24" s="316"/>
      <c r="D24" s="315">
        <v>2263188051089</v>
      </c>
      <c r="E24" s="316"/>
      <c r="F24" s="319">
        <v>95.2</v>
      </c>
      <c r="G24" s="320"/>
      <c r="H24" s="310"/>
      <c r="I24" s="319">
        <v>32</v>
      </c>
      <c r="J24" s="319">
        <v>278</v>
      </c>
      <c r="K24" s="310"/>
      <c r="L24" s="319">
        <v>292</v>
      </c>
      <c r="M24" s="310"/>
      <c r="N24" s="319">
        <v>18</v>
      </c>
      <c r="O24" s="201" t="s">
        <v>42</v>
      </c>
      <c r="P24" s="201" t="s">
        <v>8</v>
      </c>
      <c r="Q24" s="309" t="s">
        <v>65</v>
      </c>
      <c r="R24" s="310"/>
      <c r="S24" s="167"/>
    </row>
    <row r="25" spans="1:19" ht="2.25" customHeight="1">
      <c r="A25" s="168"/>
      <c r="B25" s="317"/>
      <c r="C25" s="318"/>
      <c r="D25" s="317"/>
      <c r="E25" s="318"/>
      <c r="F25" s="313"/>
      <c r="G25" s="321"/>
      <c r="H25" s="314"/>
      <c r="I25" s="322"/>
      <c r="J25" s="313"/>
      <c r="K25" s="314"/>
      <c r="L25" s="313"/>
      <c r="M25" s="314"/>
      <c r="N25" s="322"/>
      <c r="O25" s="166"/>
      <c r="P25" s="166"/>
      <c r="Q25" s="313"/>
      <c r="R25" s="314"/>
      <c r="S25" s="167"/>
    </row>
    <row r="26" spans="1:19" ht="27.4" customHeight="1">
      <c r="A26" s="168"/>
      <c r="B26" s="338">
        <v>2786928</v>
      </c>
      <c r="C26" s="316"/>
      <c r="D26" s="338">
        <v>8759314001</v>
      </c>
      <c r="E26" s="316"/>
      <c r="F26" s="339">
        <v>97.5</v>
      </c>
      <c r="G26" s="320"/>
      <c r="H26" s="310"/>
      <c r="I26" s="339">
        <v>91</v>
      </c>
      <c r="J26" s="339">
        <v>3385</v>
      </c>
      <c r="K26" s="310"/>
      <c r="L26" s="339">
        <v>3472</v>
      </c>
      <c r="M26" s="310"/>
      <c r="N26" s="339">
        <v>4</v>
      </c>
      <c r="O26" s="340" t="s">
        <v>43</v>
      </c>
      <c r="P26" s="201" t="s">
        <v>8</v>
      </c>
      <c r="Q26" s="335" t="s">
        <v>66</v>
      </c>
      <c r="R26" s="310"/>
      <c r="S26" s="167"/>
    </row>
    <row r="27" spans="1:19" ht="2.25" customHeight="1">
      <c r="A27" s="168"/>
      <c r="B27" s="325"/>
      <c r="C27" s="326"/>
      <c r="D27" s="325"/>
      <c r="E27" s="326"/>
      <c r="F27" s="311"/>
      <c r="G27" s="323"/>
      <c r="H27" s="312"/>
      <c r="I27" s="324"/>
      <c r="J27" s="311"/>
      <c r="K27" s="312"/>
      <c r="L27" s="311"/>
      <c r="M27" s="312"/>
      <c r="N27" s="324"/>
      <c r="O27" s="308"/>
      <c r="P27" s="171"/>
      <c r="Q27" s="311"/>
      <c r="R27" s="312"/>
      <c r="S27" s="167"/>
    </row>
    <row r="28" spans="1:19" ht="10.35" customHeight="1">
      <c r="A28" s="168"/>
      <c r="B28" s="172"/>
      <c r="C28" s="173"/>
      <c r="D28" s="172"/>
      <c r="E28" s="173"/>
      <c r="F28" s="172"/>
      <c r="G28" s="174"/>
      <c r="H28" s="173"/>
      <c r="I28" s="166"/>
      <c r="J28" s="172"/>
      <c r="K28" s="173"/>
      <c r="L28" s="172"/>
      <c r="M28" s="173"/>
      <c r="N28" s="166"/>
      <c r="O28" s="341"/>
      <c r="P28" s="166"/>
      <c r="Q28" s="172"/>
      <c r="R28" s="173"/>
      <c r="S28" s="167"/>
    </row>
    <row r="29" spans="1:19" ht="74.099999999999994" customHeight="1">
      <c r="B29" s="169"/>
      <c r="C29" s="169"/>
      <c r="D29" s="336">
        <f>SUM(D21:E28)</f>
        <v>2805780470042</v>
      </c>
      <c r="E29" s="337"/>
      <c r="F29" s="169"/>
      <c r="G29" s="169"/>
      <c r="H29" s="169"/>
      <c r="I29" s="169"/>
      <c r="J29" s="169"/>
      <c r="K29" s="169"/>
      <c r="L29" s="337">
        <f>SUM(L21:M28)</f>
        <v>19956</v>
      </c>
      <c r="M29" s="337"/>
      <c r="N29" s="169"/>
      <c r="O29" s="169"/>
      <c r="P29" s="169"/>
      <c r="Q29" s="169"/>
      <c r="R29" s="169"/>
    </row>
    <row r="30" spans="1:19" ht="68.849999999999994" customHeight="1"/>
    <row r="31" spans="1:19" ht="68.849999999999994" customHeight="1"/>
    <row r="32" spans="1:19" ht="22.15" customHeight="1">
      <c r="A32" s="306" t="s">
        <v>9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</row>
  </sheetData>
  <mergeCells count="50">
    <mergeCell ref="B20:C20"/>
    <mergeCell ref="D20:E20"/>
    <mergeCell ref="G20:H20"/>
    <mergeCell ref="J20:K20"/>
    <mergeCell ref="L20:M20"/>
    <mergeCell ref="C11:D13"/>
    <mergeCell ref="M13:Q14"/>
    <mergeCell ref="M15:Q15"/>
    <mergeCell ref="M16:Q16"/>
    <mergeCell ref="B18:R18"/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B21:C23"/>
    <mergeCell ref="D21:E23"/>
    <mergeCell ref="F21:H23"/>
    <mergeCell ref="I21:I23"/>
    <mergeCell ref="J21:K23"/>
    <mergeCell ref="F24:H25"/>
    <mergeCell ref="I24:I25"/>
    <mergeCell ref="J24:K25"/>
    <mergeCell ref="L24:M25"/>
    <mergeCell ref="Q20:R20"/>
    <mergeCell ref="L21:M23"/>
    <mergeCell ref="N21:N23"/>
    <mergeCell ref="P21:P22"/>
    <mergeCell ref="Q21:R23"/>
    <mergeCell ref="Q26:R27"/>
    <mergeCell ref="D29:E29"/>
    <mergeCell ref="L29:M29"/>
    <mergeCell ref="A32:R32"/>
    <mergeCell ref="N24:N25"/>
    <mergeCell ref="Q24:R25"/>
    <mergeCell ref="B26:C27"/>
    <mergeCell ref="D26:E27"/>
    <mergeCell ref="F26:H27"/>
    <mergeCell ref="I26:I27"/>
    <mergeCell ref="J26:K27"/>
    <mergeCell ref="L26:M27"/>
    <mergeCell ref="N26:N27"/>
    <mergeCell ref="O26:O28"/>
    <mergeCell ref="B24:C25"/>
    <mergeCell ref="D24:E25"/>
  </mergeCells>
  <hyperlinks>
    <hyperlink ref="I21" r:id="rId1" display="http://172.16.90.7:88/ReportViewer.aspx?reportName=PUnitCaseCourtSubjectStatisticsReportDetail&amp;extension=xls&amp;@Clicked=Clicked&amp;@Detail=Remianed&amp;@LCode=1&amp;@fromdatetime=1400/01/01&amp;@todatetime=1400/07/23&amp;@CreateCaseTypeReport=گشت سیار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0000000}"/>
    <hyperlink ref="J21" r:id="rId2" display="http://172.16.90.7:88/ReportViewer.aspx?reportName=PUnitCaseCourtSubjectStatisticsReportDetail&amp;@Clicked=Clicked&amp;@Detail=Output&amp;@LCode=1&amp;@fromdatetime=1400/01/01&amp;@todatetime=1400/07/23&amp;@CreateCaseTypeReport=گشت سیار&amp;extension=xls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1000000}"/>
    <hyperlink ref="L21" r:id="rId3" display="http://172.16.90.7:88/ReportViewer.aspx?reportName=PUnitCaseCourtSubjectStatisticsReportDetail&amp;@Clicked=Clicked&amp;@Detail=Input&amp;@LCode=1&amp;@fromdatetime=1400/01/01&amp;@todatetime=1400/07/23&amp;@CreateCaseTypeReport=گشت سیار&amp;extension=xls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2000000}"/>
    <hyperlink ref="N21" r:id="rId4" display="http://172.16.90.7:88/ReportViewer.aspx?reportName=PUnitCaseCourtSubjectStatisticsReportDetail&amp;extension=xls&amp;@Clicked=Clicked&amp;@Detail=Stock&amp;@LCode=1&amp;@fromdatetime=1400/01/01&amp;@todatetime=1400/07/23&amp;@CodeSubject=1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3000000}"/>
    <hyperlink ref="I24" r:id="rId5" display="http://172.16.90.7:88/ReportViewer.aspx?reportName=PUnitCaseCourtSubjectStatisticsReportDetail&amp;extension=xls&amp;@Clicked=Clicked&amp;@Detail=Remianed&amp;@LCode=1&amp;@fromdatetime=1400/01/01&amp;@todatetime=1400/07/23&amp;@CreateCaseTypeReport=گشت سیار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4000000}"/>
    <hyperlink ref="J24" r:id="rId6" display="http://172.16.90.7:88/ReportViewer.aspx?reportName=PUnitCaseCourtSubjectStatisticsReportDetail&amp;@Clicked=Clicked&amp;@Detail=Output&amp;@LCode=1&amp;@fromdatetime=1400/01/01&amp;@todatetime=1400/07/23&amp;@CreateCaseTypeReport=گشت سیار&amp;extension=xls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5000000}"/>
    <hyperlink ref="L24" r:id="rId7" display="http://172.16.90.7:88/ReportViewer.aspx?reportName=PUnitCaseCourtSubjectStatisticsReportDetail&amp;@Clicked=Clicked&amp;@Detail=Input&amp;@LCode=1&amp;@fromdatetime=1400/01/01&amp;@todatetime=1400/07/23&amp;@CreateCaseTypeReport=گشت سیار&amp;extension=xls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6000000}"/>
    <hyperlink ref="N24" r:id="rId8" display="http://172.16.90.7:88/ReportViewer.aspx?reportName=PUnitCaseCourtSubjectStatisticsReportDetail&amp;extension=xls&amp;@Clicked=Clicked&amp;@Detail=Stock&amp;@LCode=1&amp;@fromdatetime=1400/01/01&amp;@todatetime=1400/07/23&amp;@CodeSubject=2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7000000}"/>
    <hyperlink ref="I26" r:id="rId9" display="http://172.16.90.7:88/ReportViewer.aspx?reportName=PUnitCaseCourtSubjectStatisticsReportDetail&amp;extension=xls&amp;@Clicked=Clicked&amp;@Detail=Remianed&amp;@LCode=1&amp;@fromdatetime=1400/01/01&amp;@todatetime=1400/07/23&amp;@CreateCaseTypeReport=گشت سیار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8000000}"/>
    <hyperlink ref="J26" r:id="rId10" display="http://172.16.90.7:88/ReportViewer.aspx?reportName=PUnitCaseCourtSubjectStatisticsReportDetail&amp;@Clicked=Clicked&amp;@Detail=Output&amp;@LCode=1&amp;@fromdatetime=1400/01/01&amp;@todatetime=1400/07/23&amp;@CreateCaseTypeReport=گشت سیار&amp;extension=xls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9000000}"/>
    <hyperlink ref="L26" r:id="rId11" display="http://172.16.90.7:88/ReportViewer.aspx?reportName=PUnitCaseCourtSubjectStatisticsReportDetail&amp;@Clicked=Clicked&amp;@Detail=Input&amp;@LCode=1&amp;@fromdatetime=1400/01/01&amp;@todatetime=1400/07/23&amp;@CreateCaseTypeReport=گشت سیار&amp;extension=xls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A000000}"/>
    <hyperlink ref="N26" r:id="rId12" display="http://172.16.90.7:88/ReportViewer.aspx?reportName=PUnitCaseCourtSubjectStatisticsReportDetail&amp;extension=xls&amp;@Clicked=Clicked&amp;@Detail=Stock&amp;@LCode=1&amp;@fromdatetime=1400/01/01&amp;@todatetime=1400/07/23&amp;@CodeSubject=3&amp;@CreateCaseTypeReportCode=('2')&amp;@ParentUnitId=1&amp;@ImportanceDegree=('1','2','3')&amp;@Guild=('1','2')&amp;@CaseType=('1')&amp;@NajaUnit=&amp;@ViolationPriceFrom=&amp;@ViolationPriceTo=&amp;@CbxPersonType=&amp;@PBRegulatoryPlanID=" xr:uid="{00000000-0004-0000-1100-00000B000000}"/>
  </hyperlinks>
  <pageMargins left="0.39" right="0.39" top="0.39" bottom="0.39" header="0" footer="0"/>
  <pageSetup orientation="portrait" verticalDpi="300" r:id="rId13"/>
  <headerFooter alignWithMargins="0"/>
  <drawing r:id="rId1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7">
    <tabColor indexed="13"/>
    <pageSetUpPr fitToPage="1"/>
  </sheetPr>
  <dimension ref="A3:H12"/>
  <sheetViews>
    <sheetView rightToLeft="1" zoomScaleNormal="100" workbookViewId="0">
      <selection activeCell="L9" sqref="L9"/>
    </sheetView>
  </sheetViews>
  <sheetFormatPr defaultRowHeight="15.75"/>
  <cols>
    <col min="1" max="1" width="15" style="59" customWidth="1"/>
    <col min="2" max="2" width="13.7109375" style="59" customWidth="1"/>
    <col min="3" max="3" width="12.28515625" style="59" customWidth="1"/>
    <col min="4" max="4" width="22" style="59" customWidth="1"/>
    <col min="5" max="5" width="26" style="59" customWidth="1"/>
    <col min="6" max="6" width="12.140625" style="59" hidden="1" customWidth="1"/>
    <col min="7" max="7" width="22.42578125" style="59" customWidth="1"/>
    <col min="8" max="8" width="22.28515625" style="59" customWidth="1"/>
    <col min="9" max="16384" width="9.140625" style="59"/>
  </cols>
  <sheetData>
    <row r="3" spans="1:8" ht="33" customHeight="1" thickBot="1">
      <c r="B3" s="286" t="s">
        <v>317</v>
      </c>
      <c r="C3" s="276"/>
      <c r="D3" s="268" t="e">
        <f>#REF!</f>
        <v>#REF!</v>
      </c>
      <c r="E3" s="268" t="e">
        <f>#REF!</f>
        <v>#REF!</v>
      </c>
      <c r="G3" s="275" t="s">
        <v>316</v>
      </c>
    </row>
    <row r="4" spans="1:8" ht="33" customHeight="1" thickTop="1" thickBot="1">
      <c r="A4" s="269" t="s">
        <v>45</v>
      </c>
      <c r="B4" s="270" t="s">
        <v>6</v>
      </c>
      <c r="C4" s="270" t="s">
        <v>5</v>
      </c>
      <c r="D4" s="270" t="s">
        <v>4</v>
      </c>
      <c r="E4" s="270" t="s">
        <v>3</v>
      </c>
      <c r="F4" s="270" t="s">
        <v>2</v>
      </c>
      <c r="G4" s="270" t="s">
        <v>1</v>
      </c>
      <c r="H4" s="271" t="s">
        <v>0</v>
      </c>
    </row>
    <row r="5" spans="1:8" ht="33" customHeight="1">
      <c r="A5" s="272" t="s">
        <v>297</v>
      </c>
      <c r="B5" s="273" t="e">
        <f>#REF!</f>
        <v>#REF!</v>
      </c>
      <c r="C5" s="273" t="e">
        <f>VALUE(#REF!)</f>
        <v>#REF!</v>
      </c>
      <c r="D5" s="273" t="e">
        <f>VALUE(#REF!)</f>
        <v>#REF!</v>
      </c>
      <c r="E5" s="273" t="e">
        <f>VALUE(#REF!)</f>
        <v>#REF!</v>
      </c>
      <c r="F5" s="273" t="e">
        <f>VALUE(#REF!)</f>
        <v>#REF!</v>
      </c>
      <c r="G5" s="273" t="e">
        <f>#REF!</f>
        <v>#REF!</v>
      </c>
      <c r="H5" s="274" t="e">
        <f>#REF!</f>
        <v>#REF!</v>
      </c>
    </row>
    <row r="6" spans="1:8" ht="33" customHeight="1" thickBot="1">
      <c r="A6" s="287" t="s">
        <v>319</v>
      </c>
      <c r="B6" s="288" t="e">
        <f>#REF!</f>
        <v>#REF!</v>
      </c>
      <c r="C6" s="288" t="e">
        <f>VALUE(#REF!)</f>
        <v>#REF!</v>
      </c>
      <c r="D6" s="288" t="e">
        <f>VALUE(#REF!)</f>
        <v>#REF!</v>
      </c>
      <c r="E6" s="288" t="e">
        <f>VALUE(#REF!)</f>
        <v>#REF!</v>
      </c>
      <c r="F6" s="288" t="e">
        <f>VALUE(#REF!)</f>
        <v>#REF!</v>
      </c>
      <c r="G6" s="288" t="e">
        <f>#REF!</f>
        <v>#REF!</v>
      </c>
      <c r="H6" s="289" t="e">
        <f>#REF!</f>
        <v>#REF!</v>
      </c>
    </row>
    <row r="7" spans="1:8" ht="33" customHeight="1" thickBot="1">
      <c r="A7" s="290" t="s">
        <v>46</v>
      </c>
      <c r="B7" s="291" t="str">
        <f>IFERROR(B6/B5-1,"-")</f>
        <v>-</v>
      </c>
      <c r="C7" s="291" t="str">
        <f t="shared" ref="C7:H7" si="0">IFERROR(C6/C5-1,"-")</f>
        <v>-</v>
      </c>
      <c r="D7" s="291" t="str">
        <f t="shared" si="0"/>
        <v>-</v>
      </c>
      <c r="E7" s="291" t="str">
        <f t="shared" si="0"/>
        <v>-</v>
      </c>
      <c r="F7" s="291" t="str">
        <f t="shared" si="0"/>
        <v>-</v>
      </c>
      <c r="G7" s="291" t="str">
        <f t="shared" si="0"/>
        <v>-</v>
      </c>
      <c r="H7" s="292" t="str">
        <f t="shared" si="0"/>
        <v>-</v>
      </c>
    </row>
    <row r="8" spans="1:8" ht="16.5" thickTop="1"/>
    <row r="9" spans="1:8" ht="21">
      <c r="D9" s="189"/>
      <c r="E9" s="189"/>
    </row>
    <row r="10" spans="1:8" ht="21">
      <c r="D10" s="189"/>
      <c r="E10" s="189"/>
    </row>
    <row r="12" spans="1:8">
      <c r="D12" s="60"/>
    </row>
  </sheetData>
  <conditionalFormatting sqref="B5:H7">
    <cfRule type="cellIs" dxfId="1" priority="1" operator="lessThan">
      <formula>0</formula>
    </cfRule>
  </conditionalFormatting>
  <pageMargins left="0.75" right="0.75" top="1" bottom="1" header="0.5" footer="0.5"/>
  <pageSetup scale="82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84">
    <tabColor indexed="21"/>
  </sheetPr>
  <dimension ref="A1:H7"/>
  <sheetViews>
    <sheetView rightToLeft="1" tabSelected="1" zoomScaleNormal="100" workbookViewId="0">
      <selection activeCell="D13" sqref="D13"/>
    </sheetView>
  </sheetViews>
  <sheetFormatPr defaultColWidth="10.28515625" defaultRowHeight="21"/>
  <cols>
    <col min="1" max="1" width="17.7109375" style="49" customWidth="1"/>
    <col min="2" max="2" width="13.140625" style="49" customWidth="1"/>
    <col min="3" max="3" width="21" style="49" customWidth="1"/>
    <col min="4" max="4" width="21.5703125" style="49" customWidth="1"/>
    <col min="5" max="5" width="25" style="49" customWidth="1"/>
    <col min="6" max="6" width="26.140625" style="49" hidden="1" customWidth="1"/>
    <col min="7" max="7" width="10.28515625" style="50" customWidth="1"/>
    <col min="8" max="8" width="17.5703125" style="50" bestFit="1" customWidth="1"/>
    <col min="9" max="16384" width="10.28515625" style="50"/>
  </cols>
  <sheetData>
    <row r="1" spans="1:8">
      <c r="A1" s="47"/>
      <c r="B1" s="47"/>
      <c r="C1" s="48"/>
    </row>
    <row r="2" spans="1:8" ht="26.25" thickBot="1">
      <c r="A2" s="295" t="s">
        <v>326</v>
      </c>
      <c r="B2" s="296"/>
      <c r="C2" s="295" t="s">
        <v>321</v>
      </c>
      <c r="D2" s="295" t="s">
        <v>322</v>
      </c>
      <c r="E2" s="297" t="s">
        <v>314</v>
      </c>
    </row>
    <row r="3" spans="1:8" ht="22.5" thickTop="1" thickBot="1">
      <c r="A3" s="61" t="s">
        <v>47</v>
      </c>
      <c r="B3" s="1" t="s">
        <v>48</v>
      </c>
      <c r="C3" s="1" t="s">
        <v>41</v>
      </c>
      <c r="D3" s="1" t="s">
        <v>40</v>
      </c>
      <c r="E3" s="1" t="s">
        <v>39</v>
      </c>
      <c r="F3" s="51" t="s">
        <v>49</v>
      </c>
    </row>
    <row r="4" spans="1:8" ht="21" customHeight="1">
      <c r="A4" s="62" t="s">
        <v>319</v>
      </c>
      <c r="B4" s="53">
        <v>3189</v>
      </c>
      <c r="C4" s="53" t="s">
        <v>329</v>
      </c>
      <c r="D4" s="53" t="s">
        <v>328</v>
      </c>
      <c r="E4" s="53" t="s">
        <v>327</v>
      </c>
      <c r="F4" s="63">
        <v>121948837710900</v>
      </c>
      <c r="H4" s="52"/>
    </row>
    <row r="5" spans="1:8" ht="21.75" thickBot="1">
      <c r="A5" s="128" t="s">
        <v>320</v>
      </c>
      <c r="B5" s="129">
        <v>8124</v>
      </c>
      <c r="C5" s="129" t="s">
        <v>325</v>
      </c>
      <c r="D5" s="129" t="s">
        <v>324</v>
      </c>
      <c r="E5" s="129" t="s">
        <v>323</v>
      </c>
      <c r="F5" s="130">
        <v>642082364614746</v>
      </c>
      <c r="H5" s="52"/>
    </row>
    <row r="6" spans="1:8" ht="30" customHeight="1" thickBot="1">
      <c r="A6" s="131" t="s">
        <v>51</v>
      </c>
      <c r="B6" s="132">
        <v>1.5475070555032926</v>
      </c>
      <c r="C6" s="132">
        <v>-8.0849878867199521E-2</v>
      </c>
      <c r="D6" s="132">
        <v>-3.700607032413239E-2</v>
      </c>
      <c r="E6" s="132">
        <v>-0.38404726735598227</v>
      </c>
      <c r="F6" s="133">
        <v>4.2651782228290607</v>
      </c>
    </row>
    <row r="7" spans="1:8" ht="21.75" thickTop="1"/>
  </sheetData>
  <conditionalFormatting sqref="B4:F6">
    <cfRule type="cellIs" dxfId="0" priority="1" operator="lessThan">
      <formula>0</formula>
    </cfRule>
  </conditionalFormatting>
  <printOptions horizontalCentered="1"/>
  <pageMargins left="0.39370078740157483" right="0.39370078740157483" top="0.41" bottom="0.19685039370078741" header="0.49" footer="0.31496062992125984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26"/>
  <dimension ref="A1:S32"/>
  <sheetViews>
    <sheetView workbookViewId="0">
      <selection activeCell="B18" sqref="B18:C19"/>
    </sheetView>
  </sheetViews>
  <sheetFormatPr defaultRowHeight="12.75"/>
  <cols>
    <col min="1" max="2" width="2.5703125" style="170" customWidth="1"/>
    <col min="3" max="3" width="23.140625" style="170" customWidth="1"/>
    <col min="4" max="5" width="10.28515625" style="170" customWidth="1"/>
    <col min="6" max="6" width="1.28515625" style="170" customWidth="1"/>
    <col min="7" max="7" width="6.42578125" style="170" customWidth="1"/>
    <col min="8" max="8" width="2.5703125" style="170" customWidth="1"/>
    <col min="9" max="9" width="9" style="170" customWidth="1"/>
    <col min="10" max="10" width="4.140625" style="170" customWidth="1"/>
    <col min="11" max="11" width="4.85546875" style="170" customWidth="1"/>
    <col min="12" max="12" width="5.140625" style="170" customWidth="1"/>
    <col min="13" max="13" width="3.85546875" style="170" customWidth="1"/>
    <col min="14" max="14" width="9" style="170" customWidth="1"/>
    <col min="15" max="15" width="12.85546875" style="170" customWidth="1"/>
    <col min="16" max="16" width="15.42578125" style="170" customWidth="1"/>
    <col min="17" max="17" width="3.85546875" style="170" customWidth="1"/>
    <col min="18" max="18" width="1.28515625" style="170" customWidth="1"/>
    <col min="19" max="19" width="2.85546875" style="170" customWidth="1"/>
    <col min="20" max="16384" width="9.140625" style="170"/>
  </cols>
  <sheetData>
    <row r="1" spans="3:17" ht="29.65" customHeight="1"/>
    <row r="2" spans="3:17" ht="14.85" customHeight="1">
      <c r="H2" s="332"/>
      <c r="I2" s="332"/>
      <c r="J2" s="332"/>
      <c r="M2" s="328" t="s">
        <v>61</v>
      </c>
      <c r="N2" s="328"/>
      <c r="O2" s="328"/>
      <c r="P2" s="328"/>
      <c r="Q2" s="328"/>
    </row>
    <row r="3" spans="3:17" ht="14.85" customHeight="1">
      <c r="C3" s="333" t="s">
        <v>136</v>
      </c>
      <c r="D3" s="333"/>
      <c r="H3" s="332"/>
      <c r="I3" s="332"/>
      <c r="J3" s="332"/>
      <c r="M3" s="328" t="s">
        <v>168</v>
      </c>
      <c r="N3" s="328"/>
      <c r="O3" s="328"/>
      <c r="P3" s="328"/>
      <c r="Q3" s="328"/>
    </row>
    <row r="4" spans="3:17" ht="7.35" customHeight="1">
      <c r="C4" s="333"/>
      <c r="D4" s="333"/>
      <c r="H4" s="332"/>
      <c r="I4" s="332"/>
      <c r="J4" s="332"/>
      <c r="M4" s="327" t="s">
        <v>86</v>
      </c>
      <c r="N4" s="327"/>
      <c r="O4" s="327"/>
      <c r="P4" s="327"/>
      <c r="Q4" s="327"/>
    </row>
    <row r="5" spans="3:17" ht="3.75" customHeight="1">
      <c r="C5" s="333" t="s">
        <v>176</v>
      </c>
      <c r="D5" s="333"/>
      <c r="H5" s="332"/>
      <c r="I5" s="332"/>
      <c r="J5" s="332"/>
      <c r="M5" s="327"/>
      <c r="N5" s="327"/>
      <c r="O5" s="327"/>
      <c r="P5" s="327"/>
      <c r="Q5" s="327"/>
    </row>
    <row r="6" spans="3:17" ht="3.75" customHeight="1">
      <c r="C6" s="333"/>
      <c r="D6" s="333"/>
      <c r="H6" s="332"/>
      <c r="I6" s="332"/>
      <c r="J6" s="332"/>
    </row>
    <row r="7" spans="3:17" ht="14.85" customHeight="1">
      <c r="C7" s="333"/>
      <c r="D7" s="333"/>
      <c r="H7" s="332"/>
      <c r="I7" s="332"/>
      <c r="J7" s="332"/>
      <c r="M7" s="334" t="s">
        <v>97</v>
      </c>
      <c r="N7" s="334"/>
      <c r="O7" s="334"/>
      <c r="P7" s="334"/>
      <c r="Q7" s="334"/>
    </row>
    <row r="8" spans="3:17" ht="11.1" customHeight="1">
      <c r="C8" s="327" t="s">
        <v>10</v>
      </c>
      <c r="D8" s="327"/>
      <c r="H8" s="332"/>
      <c r="I8" s="332"/>
      <c r="J8" s="332"/>
      <c r="M8" s="334" t="s">
        <v>31</v>
      </c>
      <c r="N8" s="334"/>
      <c r="O8" s="334"/>
      <c r="P8" s="334"/>
      <c r="Q8" s="334"/>
    </row>
    <row r="9" spans="3:17" ht="3.75" customHeight="1">
      <c r="H9" s="332"/>
      <c r="I9" s="332"/>
      <c r="J9" s="332"/>
      <c r="M9" s="334"/>
      <c r="N9" s="334"/>
      <c r="O9" s="334"/>
      <c r="P9" s="334"/>
      <c r="Q9" s="334"/>
    </row>
    <row r="10" spans="3:17" ht="7.35" customHeight="1">
      <c r="H10" s="332"/>
      <c r="I10" s="332"/>
      <c r="J10" s="332"/>
      <c r="M10" s="334" t="s">
        <v>32</v>
      </c>
      <c r="N10" s="334"/>
      <c r="O10" s="334"/>
      <c r="P10" s="334"/>
      <c r="Q10" s="334"/>
    </row>
    <row r="11" spans="3:17" ht="0.75" customHeight="1">
      <c r="C11" s="334" t="s">
        <v>177</v>
      </c>
      <c r="D11" s="334"/>
      <c r="H11" s="332"/>
      <c r="I11" s="332"/>
      <c r="J11" s="332"/>
      <c r="M11" s="334"/>
      <c r="N11" s="334"/>
      <c r="O11" s="334"/>
      <c r="P11" s="334"/>
      <c r="Q11" s="334"/>
    </row>
    <row r="12" spans="3:17" ht="6.6" customHeight="1">
      <c r="C12" s="334"/>
      <c r="D12" s="334"/>
      <c r="M12" s="334"/>
      <c r="N12" s="334"/>
      <c r="O12" s="334"/>
      <c r="P12" s="334"/>
      <c r="Q12" s="334"/>
    </row>
    <row r="13" spans="3:17" ht="7.35" customHeight="1">
      <c r="C13" s="334"/>
      <c r="D13" s="334"/>
      <c r="M13" s="327" t="s">
        <v>33</v>
      </c>
      <c r="N13" s="327"/>
      <c r="O13" s="327"/>
      <c r="P13" s="327"/>
      <c r="Q13" s="327"/>
    </row>
    <row r="14" spans="3:17" ht="7.35" customHeight="1">
      <c r="M14" s="327"/>
      <c r="N14" s="327"/>
      <c r="O14" s="327"/>
      <c r="P14" s="327"/>
      <c r="Q14" s="327"/>
    </row>
    <row r="15" spans="3:17" ht="14.85" customHeight="1">
      <c r="M15" s="327" t="s">
        <v>35</v>
      </c>
      <c r="N15" s="327"/>
      <c r="O15" s="327"/>
      <c r="P15" s="327"/>
      <c r="Q15" s="327"/>
    </row>
    <row r="16" spans="3:17" ht="14.85" customHeight="1">
      <c r="M16" s="328" t="s">
        <v>62</v>
      </c>
      <c r="N16" s="328"/>
      <c r="O16" s="328"/>
      <c r="P16" s="328"/>
      <c r="Q16" s="328"/>
    </row>
    <row r="17" spans="1:19" ht="7.35" customHeight="1"/>
    <row r="18" spans="1:19" ht="22.15" customHeight="1">
      <c r="B18" s="329" t="s">
        <v>34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</row>
    <row r="19" spans="1:19" ht="22.1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9" ht="22.15" customHeight="1">
      <c r="A20" s="168"/>
      <c r="B20" s="330" t="s">
        <v>36</v>
      </c>
      <c r="C20" s="331"/>
      <c r="D20" s="330" t="s">
        <v>37</v>
      </c>
      <c r="E20" s="331"/>
      <c r="F20" s="142"/>
      <c r="G20" s="331" t="s">
        <v>38</v>
      </c>
      <c r="H20" s="331"/>
      <c r="I20" s="191" t="s">
        <v>39</v>
      </c>
      <c r="J20" s="330" t="s">
        <v>40</v>
      </c>
      <c r="K20" s="331"/>
      <c r="L20" s="330" t="s">
        <v>41</v>
      </c>
      <c r="M20" s="331"/>
      <c r="N20" s="191" t="s">
        <v>53</v>
      </c>
      <c r="O20" s="191" t="s">
        <v>44</v>
      </c>
      <c r="P20" s="191" t="s">
        <v>54</v>
      </c>
      <c r="Q20" s="330" t="s">
        <v>7</v>
      </c>
      <c r="R20" s="331"/>
      <c r="S20" s="167"/>
    </row>
    <row r="21" spans="1:19" ht="14.85" customHeight="1">
      <c r="A21" s="168"/>
      <c r="B21" s="315">
        <v>34348971</v>
      </c>
      <c r="C21" s="316"/>
      <c r="D21" s="315">
        <v>2625463598124</v>
      </c>
      <c r="E21" s="316"/>
      <c r="F21" s="309" t="s">
        <v>188</v>
      </c>
      <c r="G21" s="320"/>
      <c r="H21" s="310"/>
      <c r="I21" s="309" t="s">
        <v>189</v>
      </c>
      <c r="J21" s="309" t="s">
        <v>190</v>
      </c>
      <c r="K21" s="310"/>
      <c r="L21" s="319">
        <v>89491</v>
      </c>
      <c r="M21" s="310"/>
      <c r="N21" s="309" t="s">
        <v>191</v>
      </c>
      <c r="O21" s="192" t="s">
        <v>28</v>
      </c>
      <c r="P21" s="307" t="s">
        <v>8</v>
      </c>
      <c r="Q21" s="309" t="s">
        <v>64</v>
      </c>
      <c r="R21" s="310"/>
      <c r="S21" s="167"/>
    </row>
    <row r="22" spans="1:19" ht="12.6" customHeight="1">
      <c r="A22" s="168"/>
      <c r="B22" s="325"/>
      <c r="C22" s="326"/>
      <c r="D22" s="325"/>
      <c r="E22" s="326"/>
      <c r="F22" s="311"/>
      <c r="G22" s="323"/>
      <c r="H22" s="312"/>
      <c r="I22" s="324"/>
      <c r="J22" s="311"/>
      <c r="K22" s="312"/>
      <c r="L22" s="311"/>
      <c r="M22" s="312"/>
      <c r="N22" s="324"/>
      <c r="O22" s="171"/>
      <c r="P22" s="308"/>
      <c r="Q22" s="311"/>
      <c r="R22" s="312"/>
      <c r="S22" s="167"/>
    </row>
    <row r="23" spans="1:19" ht="2.25" customHeight="1">
      <c r="A23" s="168"/>
      <c r="B23" s="317"/>
      <c r="C23" s="318"/>
      <c r="D23" s="317"/>
      <c r="E23" s="318"/>
      <c r="F23" s="313"/>
      <c r="G23" s="321"/>
      <c r="H23" s="314"/>
      <c r="I23" s="322"/>
      <c r="J23" s="313"/>
      <c r="K23" s="314"/>
      <c r="L23" s="313"/>
      <c r="M23" s="314"/>
      <c r="N23" s="322"/>
      <c r="O23" s="166"/>
      <c r="P23" s="166"/>
      <c r="Q23" s="313"/>
      <c r="R23" s="314"/>
      <c r="S23" s="167"/>
    </row>
    <row r="24" spans="1:19" ht="27.4" customHeight="1">
      <c r="A24" s="168"/>
      <c r="B24" s="315">
        <v>906557573</v>
      </c>
      <c r="C24" s="316"/>
      <c r="D24" s="315">
        <v>87029526992</v>
      </c>
      <c r="E24" s="316"/>
      <c r="F24" s="309" t="s">
        <v>171</v>
      </c>
      <c r="G24" s="320"/>
      <c r="H24" s="310"/>
      <c r="I24" s="309" t="s">
        <v>82</v>
      </c>
      <c r="J24" s="309" t="s">
        <v>192</v>
      </c>
      <c r="K24" s="310"/>
      <c r="L24" s="319">
        <v>132</v>
      </c>
      <c r="M24" s="310"/>
      <c r="N24" s="309" t="s">
        <v>101</v>
      </c>
      <c r="O24" s="192" t="s">
        <v>42</v>
      </c>
      <c r="P24" s="192" t="s">
        <v>8</v>
      </c>
      <c r="Q24" s="309" t="s">
        <v>65</v>
      </c>
      <c r="R24" s="310"/>
      <c r="S24" s="167"/>
    </row>
    <row r="25" spans="1:19" ht="2.25" customHeight="1">
      <c r="A25" s="168"/>
      <c r="B25" s="317"/>
      <c r="C25" s="318"/>
      <c r="D25" s="317"/>
      <c r="E25" s="318"/>
      <c r="F25" s="313"/>
      <c r="G25" s="321"/>
      <c r="H25" s="314"/>
      <c r="I25" s="322"/>
      <c r="J25" s="313"/>
      <c r="K25" s="314"/>
      <c r="L25" s="313"/>
      <c r="M25" s="314"/>
      <c r="N25" s="322"/>
      <c r="O25" s="166"/>
      <c r="P25" s="166"/>
      <c r="Q25" s="313"/>
      <c r="R25" s="314"/>
      <c r="S25" s="167"/>
    </row>
    <row r="26" spans="1:19" ht="27.4" customHeight="1">
      <c r="A26" s="168"/>
      <c r="B26" s="338">
        <v>3150034</v>
      </c>
      <c r="C26" s="316"/>
      <c r="D26" s="338">
        <v>5550360321</v>
      </c>
      <c r="E26" s="316"/>
      <c r="F26" s="335" t="s">
        <v>193</v>
      </c>
      <c r="G26" s="320"/>
      <c r="H26" s="310"/>
      <c r="I26" s="335" t="s">
        <v>194</v>
      </c>
      <c r="J26" s="335" t="s">
        <v>195</v>
      </c>
      <c r="K26" s="310"/>
      <c r="L26" s="339">
        <v>1968</v>
      </c>
      <c r="M26" s="310"/>
      <c r="N26" s="335" t="s">
        <v>80</v>
      </c>
      <c r="O26" s="340" t="s">
        <v>43</v>
      </c>
      <c r="P26" s="192" t="s">
        <v>8</v>
      </c>
      <c r="Q26" s="335" t="s">
        <v>66</v>
      </c>
      <c r="R26" s="310"/>
      <c r="S26" s="167"/>
    </row>
    <row r="27" spans="1:19" ht="2.25" customHeight="1">
      <c r="A27" s="168"/>
      <c r="B27" s="325"/>
      <c r="C27" s="326"/>
      <c r="D27" s="325"/>
      <c r="E27" s="326"/>
      <c r="F27" s="311"/>
      <c r="G27" s="323"/>
      <c r="H27" s="312"/>
      <c r="I27" s="324"/>
      <c r="J27" s="311"/>
      <c r="K27" s="312"/>
      <c r="L27" s="311"/>
      <c r="M27" s="312"/>
      <c r="N27" s="324"/>
      <c r="O27" s="308"/>
      <c r="P27" s="171"/>
      <c r="Q27" s="311"/>
      <c r="R27" s="312"/>
      <c r="S27" s="167"/>
    </row>
    <row r="28" spans="1:19" ht="10.35" customHeight="1">
      <c r="A28" s="168"/>
      <c r="B28" s="172"/>
      <c r="C28" s="173"/>
      <c r="D28" s="172"/>
      <c r="E28" s="173"/>
      <c r="F28" s="172"/>
      <c r="G28" s="174"/>
      <c r="H28" s="173"/>
      <c r="I28" s="166"/>
      <c r="J28" s="172"/>
      <c r="K28" s="173"/>
      <c r="L28" s="172"/>
      <c r="M28" s="173"/>
      <c r="N28" s="166"/>
      <c r="O28" s="341"/>
      <c r="P28" s="166"/>
      <c r="Q28" s="172"/>
      <c r="R28" s="173"/>
      <c r="S28" s="167"/>
    </row>
    <row r="29" spans="1:19" ht="74.099999999999994" customHeight="1"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</row>
    <row r="30" spans="1:19" ht="68.849999999999994" customHeight="1"/>
    <row r="31" spans="1:19" ht="68.849999999999994" customHeight="1"/>
    <row r="32" spans="1:19" ht="22.15" customHeight="1">
      <c r="A32" s="306" t="s">
        <v>9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</row>
  </sheetData>
  <mergeCells count="48">
    <mergeCell ref="L21:M23"/>
    <mergeCell ref="N21:N23"/>
    <mergeCell ref="P21:P22"/>
    <mergeCell ref="Q21:R23"/>
    <mergeCell ref="B24:C25"/>
    <mergeCell ref="D24:E25"/>
    <mergeCell ref="F24:H25"/>
    <mergeCell ref="I24:I25"/>
    <mergeCell ref="J24:K25"/>
    <mergeCell ref="L24:M25"/>
    <mergeCell ref="N24:N25"/>
    <mergeCell ref="Q24:R25"/>
    <mergeCell ref="B21:C23"/>
    <mergeCell ref="D21:E23"/>
    <mergeCell ref="F21:H23"/>
    <mergeCell ref="I21:I23"/>
    <mergeCell ref="J21:K23"/>
    <mergeCell ref="L20:M20"/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C11:D13"/>
    <mergeCell ref="M13:Q14"/>
    <mergeCell ref="M15:Q15"/>
    <mergeCell ref="M16:Q16"/>
    <mergeCell ref="B18:R18"/>
    <mergeCell ref="Q20:R20"/>
    <mergeCell ref="B20:C20"/>
    <mergeCell ref="D20:E20"/>
    <mergeCell ref="G20:H20"/>
    <mergeCell ref="J20:K20"/>
    <mergeCell ref="O26:O28"/>
    <mergeCell ref="Q26:R27"/>
    <mergeCell ref="A32:R32"/>
    <mergeCell ref="B26:C27"/>
    <mergeCell ref="D26:E27"/>
    <mergeCell ref="F26:H27"/>
    <mergeCell ref="I26:I27"/>
    <mergeCell ref="J26:K27"/>
    <mergeCell ref="L26:M27"/>
    <mergeCell ref="N26:N27"/>
  </mergeCells>
  <hyperlinks>
    <hyperlink ref="I21" r:id="rId1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1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0000000}"/>
    <hyperlink ref="J21" r:id="rId2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1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1000000}"/>
    <hyperlink ref="L21" r:id="rId3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1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2000000}"/>
    <hyperlink ref="N21" r:id="rId4" display="http://172.16.90.7:88/ReportViewer.aspx?reportName=PUnitCaseCourtSubjectStatisticsReportDetail&amp;extension=xls&amp;@Clicked=Clicked&amp;@Detail=Stock&amp;@LCode=1&amp;@fromdatetime=1400/01/01&amp;@todatetime=1400/07/10&amp;@CodeSubject=1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3000000}"/>
    <hyperlink ref="I24" r:id="rId5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2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4000000}"/>
    <hyperlink ref="J24" r:id="rId6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2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5000000}"/>
    <hyperlink ref="L24" r:id="rId7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2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6000000}"/>
    <hyperlink ref="N24" r:id="rId8" display="http://172.16.90.7:88/ReportViewer.aspx?reportName=PUnitCaseCourtSubjectStatisticsReportDetail&amp;extension=xls&amp;@Clicked=Clicked&amp;@Detail=Stock&amp;@LCode=1&amp;@fromdatetime=1400/01/01&amp;@todatetime=1400/07/10&amp;@CodeSubject=2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7000000}"/>
    <hyperlink ref="I26" r:id="rId9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3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8000000}"/>
    <hyperlink ref="J26" r:id="rId10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3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9000000}"/>
    <hyperlink ref="L26" r:id="rId11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3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A000000}"/>
    <hyperlink ref="N26" r:id="rId12" display="http://172.16.90.7:88/ReportViewer.aspx?reportName=PUnitCaseCourtSubjectStatisticsReportDetail&amp;extension=xls&amp;@Clicked=Clicked&amp;@Detail=Stock&amp;@LCode=1&amp;@fromdatetime=1400/01/01&amp;@todatetime=1400/07/10&amp;@CodeSubject=3&amp;@CreateCaseTypeReportCode=('1','2','3','4')&amp;@ParentUnitId=1&amp;@ImportanceDegree=('1','2','3')&amp;@Guild=('1','2')&amp;@CaseType=('1')&amp;@NajaUnit=('11000')&amp;@ViolationPriceFrom=&amp;@ViolationPriceTo=&amp;@CbxPersonType=&amp;@PBRegulatoryPlanID=" xr:uid="{00000000-0004-0000-2800-00000B000000}"/>
  </hyperlinks>
  <pageMargins left="0.39" right="0.39" top="0.39" bottom="0.39" header="0" footer="0"/>
  <pageSetup orientation="landscape" r:id="rId13"/>
  <drawing r:id="rId1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7"/>
  <dimension ref="A1:S31"/>
  <sheetViews>
    <sheetView workbookViewId="0">
      <selection activeCell="B18" sqref="B18:C19"/>
    </sheetView>
  </sheetViews>
  <sheetFormatPr defaultRowHeight="12.75"/>
  <cols>
    <col min="1" max="2" width="2.5703125" style="170" customWidth="1"/>
    <col min="3" max="3" width="23.140625" style="170" customWidth="1"/>
    <col min="4" max="5" width="10.28515625" style="170" customWidth="1"/>
    <col min="6" max="6" width="1.28515625" style="170" customWidth="1"/>
    <col min="7" max="7" width="6.42578125" style="170" customWidth="1"/>
    <col min="8" max="8" width="2.5703125" style="170" customWidth="1"/>
    <col min="9" max="9" width="9" style="170" customWidth="1"/>
    <col min="10" max="10" width="4.140625" style="170" customWidth="1"/>
    <col min="11" max="11" width="4.85546875" style="170" customWidth="1"/>
    <col min="12" max="12" width="5.140625" style="170" customWidth="1"/>
    <col min="13" max="13" width="3.85546875" style="170" customWidth="1"/>
    <col min="14" max="14" width="9" style="170" customWidth="1"/>
    <col min="15" max="15" width="12.85546875" style="170" customWidth="1"/>
    <col min="16" max="16" width="15.42578125" style="170" customWidth="1"/>
    <col min="17" max="17" width="3.85546875" style="170" customWidth="1"/>
    <col min="18" max="18" width="1.28515625" style="170" customWidth="1"/>
    <col min="19" max="19" width="2.85546875" style="170" customWidth="1"/>
    <col min="20" max="16384" width="9.140625" style="170"/>
  </cols>
  <sheetData>
    <row r="1" spans="3:17" ht="29.65" customHeight="1"/>
    <row r="2" spans="3:17" ht="14.85" customHeight="1">
      <c r="H2" s="332"/>
      <c r="I2" s="332"/>
      <c r="J2" s="332"/>
      <c r="M2" s="328" t="s">
        <v>61</v>
      </c>
      <c r="N2" s="328"/>
      <c r="O2" s="328"/>
      <c r="P2" s="328"/>
      <c r="Q2" s="328"/>
    </row>
    <row r="3" spans="3:17" ht="14.85" customHeight="1">
      <c r="C3" s="333" t="s">
        <v>136</v>
      </c>
      <c r="D3" s="333"/>
      <c r="H3" s="332"/>
      <c r="I3" s="332"/>
      <c r="J3" s="332"/>
      <c r="M3" s="328" t="s">
        <v>168</v>
      </c>
      <c r="N3" s="328"/>
      <c r="O3" s="328"/>
      <c r="P3" s="328"/>
      <c r="Q3" s="328"/>
    </row>
    <row r="4" spans="3:17" ht="7.35" customHeight="1">
      <c r="C4" s="333"/>
      <c r="D4" s="333"/>
      <c r="H4" s="332"/>
      <c r="I4" s="332"/>
      <c r="J4" s="332"/>
      <c r="M4" s="327" t="s">
        <v>87</v>
      </c>
      <c r="N4" s="327"/>
      <c r="O4" s="327"/>
      <c r="P4" s="327"/>
      <c r="Q4" s="327"/>
    </row>
    <row r="5" spans="3:17" ht="22.15" customHeight="1">
      <c r="C5" s="333" t="s">
        <v>176</v>
      </c>
      <c r="D5" s="333"/>
      <c r="H5" s="332"/>
      <c r="I5" s="332"/>
      <c r="J5" s="332"/>
      <c r="M5" s="327"/>
      <c r="N5" s="327"/>
      <c r="O5" s="327"/>
      <c r="P5" s="327"/>
      <c r="Q5" s="327"/>
    </row>
    <row r="6" spans="3:17" ht="14.85" customHeight="1">
      <c r="H6" s="332"/>
      <c r="I6" s="332"/>
      <c r="J6" s="332"/>
      <c r="M6" s="334" t="s">
        <v>97</v>
      </c>
      <c r="N6" s="334"/>
      <c r="O6" s="334"/>
      <c r="P6" s="334"/>
      <c r="Q6" s="334"/>
    </row>
    <row r="7" spans="3:17" ht="8.1" customHeight="1">
      <c r="C7" s="327" t="s">
        <v>10</v>
      </c>
      <c r="D7" s="327"/>
      <c r="H7" s="332"/>
      <c r="I7" s="332"/>
      <c r="J7" s="332"/>
      <c r="M7" s="334" t="s">
        <v>31</v>
      </c>
      <c r="N7" s="334"/>
      <c r="O7" s="334"/>
      <c r="P7" s="334"/>
      <c r="Q7" s="334"/>
    </row>
    <row r="8" spans="3:17" ht="3" customHeight="1">
      <c r="C8" s="327"/>
      <c r="D8" s="327"/>
      <c r="M8" s="334"/>
      <c r="N8" s="334"/>
      <c r="O8" s="334"/>
      <c r="P8" s="334"/>
      <c r="Q8" s="334"/>
    </row>
    <row r="9" spans="3:17" ht="3.75" customHeight="1">
      <c r="M9" s="334"/>
      <c r="N9" s="334"/>
      <c r="O9" s="334"/>
      <c r="P9" s="334"/>
      <c r="Q9" s="334"/>
    </row>
    <row r="10" spans="3:17" ht="7.35" customHeight="1">
      <c r="M10" s="334" t="s">
        <v>32</v>
      </c>
      <c r="N10" s="334"/>
      <c r="O10" s="334"/>
      <c r="P10" s="334"/>
      <c r="Q10" s="334"/>
    </row>
    <row r="11" spans="3:17" ht="7.35" customHeight="1">
      <c r="C11" s="334" t="s">
        <v>177</v>
      </c>
      <c r="D11" s="334"/>
      <c r="M11" s="334"/>
      <c r="N11" s="334"/>
      <c r="O11" s="334"/>
      <c r="P11" s="334"/>
      <c r="Q11" s="334"/>
    </row>
    <row r="12" spans="3:17" ht="7.35" customHeight="1">
      <c r="C12" s="334"/>
      <c r="D12" s="334"/>
      <c r="M12" s="327" t="s">
        <v>33</v>
      </c>
      <c r="N12" s="327"/>
      <c r="O12" s="327"/>
      <c r="P12" s="327"/>
      <c r="Q12" s="327"/>
    </row>
    <row r="13" spans="3:17" ht="7.35" customHeight="1">
      <c r="M13" s="327"/>
      <c r="N13" s="327"/>
      <c r="O13" s="327"/>
      <c r="P13" s="327"/>
      <c r="Q13" s="327"/>
    </row>
    <row r="14" spans="3:17" ht="14.85" customHeight="1">
      <c r="M14" s="327" t="s">
        <v>35</v>
      </c>
      <c r="N14" s="327"/>
      <c r="O14" s="327"/>
      <c r="P14" s="327"/>
      <c r="Q14" s="327"/>
    </row>
    <row r="15" spans="3:17" ht="14.85" customHeight="1">
      <c r="M15" s="328" t="s">
        <v>62</v>
      </c>
      <c r="N15" s="328"/>
      <c r="O15" s="328"/>
      <c r="P15" s="328"/>
      <c r="Q15" s="328"/>
    </row>
    <row r="16" spans="3:17" ht="7.35" customHeight="1"/>
    <row r="17" spans="1:19" ht="22.15" customHeight="1">
      <c r="B17" s="329" t="s">
        <v>34</v>
      </c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</row>
    <row r="18" spans="1:19" ht="22.15" customHeight="1"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</row>
    <row r="19" spans="1:19" ht="22.15" customHeight="1">
      <c r="A19" s="168"/>
      <c r="B19" s="330" t="s">
        <v>36</v>
      </c>
      <c r="C19" s="331"/>
      <c r="D19" s="330" t="s">
        <v>37</v>
      </c>
      <c r="E19" s="331"/>
      <c r="F19" s="142"/>
      <c r="G19" s="331" t="s">
        <v>38</v>
      </c>
      <c r="H19" s="331"/>
      <c r="I19" s="191" t="s">
        <v>39</v>
      </c>
      <c r="J19" s="330" t="s">
        <v>40</v>
      </c>
      <c r="K19" s="331"/>
      <c r="L19" s="330" t="s">
        <v>41</v>
      </c>
      <c r="M19" s="331"/>
      <c r="N19" s="191" t="s">
        <v>53</v>
      </c>
      <c r="O19" s="191" t="s">
        <v>44</v>
      </c>
      <c r="P19" s="191" t="s">
        <v>54</v>
      </c>
      <c r="Q19" s="330" t="s">
        <v>7</v>
      </c>
      <c r="R19" s="331"/>
      <c r="S19" s="167"/>
    </row>
    <row r="20" spans="1:19" ht="14.85" customHeight="1">
      <c r="A20" s="168"/>
      <c r="B20" s="315">
        <v>359425260</v>
      </c>
      <c r="C20" s="316"/>
      <c r="D20" s="315">
        <v>38498399076288</v>
      </c>
      <c r="E20" s="316"/>
      <c r="F20" s="309" t="s">
        <v>196</v>
      </c>
      <c r="G20" s="320"/>
      <c r="H20" s="310"/>
      <c r="I20" s="309" t="s">
        <v>197</v>
      </c>
      <c r="J20" s="309" t="s">
        <v>198</v>
      </c>
      <c r="K20" s="310"/>
      <c r="L20" s="319">
        <v>136967</v>
      </c>
      <c r="M20" s="310"/>
      <c r="N20" s="309" t="s">
        <v>174</v>
      </c>
      <c r="O20" s="192" t="s">
        <v>28</v>
      </c>
      <c r="P20" s="307" t="s">
        <v>8</v>
      </c>
      <c r="Q20" s="309" t="s">
        <v>64</v>
      </c>
      <c r="R20" s="310"/>
      <c r="S20" s="167"/>
    </row>
    <row r="21" spans="1:19" ht="12.6" customHeight="1">
      <c r="A21" s="168"/>
      <c r="B21" s="325"/>
      <c r="C21" s="326"/>
      <c r="D21" s="325"/>
      <c r="E21" s="326"/>
      <c r="F21" s="311"/>
      <c r="G21" s="323"/>
      <c r="H21" s="312"/>
      <c r="I21" s="324"/>
      <c r="J21" s="311"/>
      <c r="K21" s="312"/>
      <c r="L21" s="311"/>
      <c r="M21" s="312"/>
      <c r="N21" s="324"/>
      <c r="O21" s="171"/>
      <c r="P21" s="308"/>
      <c r="Q21" s="311"/>
      <c r="R21" s="312"/>
      <c r="S21" s="167"/>
    </row>
    <row r="22" spans="1:19" ht="2.25" customHeight="1">
      <c r="A22" s="168"/>
      <c r="B22" s="317"/>
      <c r="C22" s="318"/>
      <c r="D22" s="317"/>
      <c r="E22" s="318"/>
      <c r="F22" s="313"/>
      <c r="G22" s="321"/>
      <c r="H22" s="314"/>
      <c r="I22" s="322"/>
      <c r="J22" s="313"/>
      <c r="K22" s="314"/>
      <c r="L22" s="313"/>
      <c r="M22" s="314"/>
      <c r="N22" s="322"/>
      <c r="O22" s="166"/>
      <c r="P22" s="166"/>
      <c r="Q22" s="313"/>
      <c r="R22" s="314"/>
      <c r="S22" s="167"/>
    </row>
    <row r="23" spans="1:19" ht="27.4" customHeight="1">
      <c r="A23" s="168"/>
      <c r="B23" s="315">
        <v>2864186282</v>
      </c>
      <c r="C23" s="316"/>
      <c r="D23" s="315">
        <v>7547130852179</v>
      </c>
      <c r="E23" s="316"/>
      <c r="F23" s="309" t="s">
        <v>199</v>
      </c>
      <c r="G23" s="320"/>
      <c r="H23" s="310"/>
      <c r="I23" s="309" t="s">
        <v>200</v>
      </c>
      <c r="J23" s="309" t="s">
        <v>201</v>
      </c>
      <c r="K23" s="310"/>
      <c r="L23" s="319">
        <v>3760</v>
      </c>
      <c r="M23" s="310"/>
      <c r="N23" s="309" t="s">
        <v>202</v>
      </c>
      <c r="O23" s="192" t="s">
        <v>42</v>
      </c>
      <c r="P23" s="192" t="s">
        <v>8</v>
      </c>
      <c r="Q23" s="309" t="s">
        <v>65</v>
      </c>
      <c r="R23" s="310"/>
      <c r="S23" s="167"/>
    </row>
    <row r="24" spans="1:19" ht="2.25" customHeight="1">
      <c r="A24" s="168"/>
      <c r="B24" s="317"/>
      <c r="C24" s="318"/>
      <c r="D24" s="317"/>
      <c r="E24" s="318"/>
      <c r="F24" s="313"/>
      <c r="G24" s="321"/>
      <c r="H24" s="314"/>
      <c r="I24" s="322"/>
      <c r="J24" s="313"/>
      <c r="K24" s="314"/>
      <c r="L24" s="313"/>
      <c r="M24" s="314"/>
      <c r="N24" s="322"/>
      <c r="O24" s="166"/>
      <c r="P24" s="166"/>
      <c r="Q24" s="313"/>
      <c r="R24" s="314"/>
      <c r="S24" s="167"/>
    </row>
    <row r="25" spans="1:19" ht="27.4" customHeight="1">
      <c r="A25" s="168"/>
      <c r="B25" s="338">
        <v>9526573</v>
      </c>
      <c r="C25" s="316"/>
      <c r="D25" s="338">
        <v>7783210400</v>
      </c>
      <c r="E25" s="316"/>
      <c r="F25" s="335" t="s">
        <v>203</v>
      </c>
      <c r="G25" s="320"/>
      <c r="H25" s="310"/>
      <c r="I25" s="335" t="s">
        <v>204</v>
      </c>
      <c r="J25" s="335" t="s">
        <v>205</v>
      </c>
      <c r="K25" s="310"/>
      <c r="L25" s="339">
        <v>949</v>
      </c>
      <c r="M25" s="310"/>
      <c r="N25" s="335" t="s">
        <v>81</v>
      </c>
      <c r="O25" s="340" t="s">
        <v>43</v>
      </c>
      <c r="P25" s="192" t="s">
        <v>8</v>
      </c>
      <c r="Q25" s="335" t="s">
        <v>66</v>
      </c>
      <c r="R25" s="310"/>
      <c r="S25" s="167"/>
    </row>
    <row r="26" spans="1:19" ht="2.25" customHeight="1">
      <c r="A26" s="168"/>
      <c r="B26" s="325"/>
      <c r="C26" s="326"/>
      <c r="D26" s="325"/>
      <c r="E26" s="326"/>
      <c r="F26" s="311"/>
      <c r="G26" s="323"/>
      <c r="H26" s="312"/>
      <c r="I26" s="324"/>
      <c r="J26" s="311"/>
      <c r="K26" s="312"/>
      <c r="L26" s="311"/>
      <c r="M26" s="312"/>
      <c r="N26" s="324"/>
      <c r="O26" s="308"/>
      <c r="P26" s="171"/>
      <c r="Q26" s="311"/>
      <c r="R26" s="312"/>
      <c r="S26" s="167"/>
    </row>
    <row r="27" spans="1:19" ht="10.35" customHeight="1">
      <c r="A27" s="168"/>
      <c r="B27" s="172"/>
      <c r="C27" s="173"/>
      <c r="D27" s="172"/>
      <c r="E27" s="173"/>
      <c r="F27" s="172"/>
      <c r="G27" s="174"/>
      <c r="H27" s="173"/>
      <c r="I27" s="166"/>
      <c r="J27" s="172"/>
      <c r="K27" s="173"/>
      <c r="L27" s="172"/>
      <c r="M27" s="173"/>
      <c r="N27" s="166"/>
      <c r="O27" s="341"/>
      <c r="P27" s="166"/>
      <c r="Q27" s="172"/>
      <c r="R27" s="173"/>
      <c r="S27" s="167"/>
    </row>
    <row r="28" spans="1:19" ht="74.099999999999994" customHeight="1"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</row>
    <row r="29" spans="1:19" ht="61.35" customHeight="1"/>
    <row r="30" spans="1:19" ht="61.35" customHeight="1"/>
    <row r="31" spans="1:19" ht="22.15" customHeight="1">
      <c r="A31" s="306" t="s">
        <v>9</v>
      </c>
      <c r="B31" s="306"/>
      <c r="C31" s="306"/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</row>
  </sheetData>
  <mergeCells count="48">
    <mergeCell ref="N20:N22"/>
    <mergeCell ref="P20:P21"/>
    <mergeCell ref="Q20:R22"/>
    <mergeCell ref="B25:C26"/>
    <mergeCell ref="D25:E26"/>
    <mergeCell ref="F25:H26"/>
    <mergeCell ref="I25:I26"/>
    <mergeCell ref="J25:K26"/>
    <mergeCell ref="L25:M26"/>
    <mergeCell ref="N25:N26"/>
    <mergeCell ref="O25:O27"/>
    <mergeCell ref="Q25:R26"/>
    <mergeCell ref="D20:E22"/>
    <mergeCell ref="F20:H22"/>
    <mergeCell ref="I20:I22"/>
    <mergeCell ref="J20:K22"/>
    <mergeCell ref="L20:M22"/>
    <mergeCell ref="M7:Q9"/>
    <mergeCell ref="M10:Q11"/>
    <mergeCell ref="C11:D12"/>
    <mergeCell ref="M12:Q13"/>
    <mergeCell ref="M14:Q14"/>
    <mergeCell ref="M15:Q15"/>
    <mergeCell ref="H2:J7"/>
    <mergeCell ref="M2:Q2"/>
    <mergeCell ref="C3:D4"/>
    <mergeCell ref="M3:Q3"/>
    <mergeCell ref="C5:D5"/>
    <mergeCell ref="M4:Q5"/>
    <mergeCell ref="M6:Q6"/>
    <mergeCell ref="C7:D8"/>
    <mergeCell ref="B17:R17"/>
    <mergeCell ref="A31:R31"/>
    <mergeCell ref="Q19:R19"/>
    <mergeCell ref="B20:C22"/>
    <mergeCell ref="B23:C24"/>
    <mergeCell ref="D23:E24"/>
    <mergeCell ref="F23:H24"/>
    <mergeCell ref="I23:I24"/>
    <mergeCell ref="J23:K24"/>
    <mergeCell ref="L23:M24"/>
    <mergeCell ref="N23:N24"/>
    <mergeCell ref="Q23:R24"/>
    <mergeCell ref="B19:C19"/>
    <mergeCell ref="D19:E19"/>
    <mergeCell ref="G19:H19"/>
    <mergeCell ref="J19:K19"/>
    <mergeCell ref="L19:M19"/>
  </mergeCells>
  <hyperlinks>
    <hyperlink ref="I20" r:id="rId1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1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0000000}"/>
    <hyperlink ref="J20" r:id="rId2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1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1000000}"/>
    <hyperlink ref="L20" r:id="rId3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1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2000000}"/>
    <hyperlink ref="N20" r:id="rId4" display="http://172.16.90.7:88/ReportViewer.aspx?reportName=PUnitCaseCourtSubjectStatisticsReportDetail&amp;extension=xls&amp;@Clicked=Clicked&amp;@Detail=Stock&amp;@LCode=1&amp;@fromdatetime=1400/01/01&amp;@todatetime=1400/07/10&amp;@CodeSubject=1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3000000}"/>
    <hyperlink ref="I23" r:id="rId5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2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4000000}"/>
    <hyperlink ref="J23" r:id="rId6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2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5000000}"/>
    <hyperlink ref="L23" r:id="rId7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2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6000000}"/>
    <hyperlink ref="N23" r:id="rId8" display="http://172.16.90.7:88/ReportViewer.aspx?reportName=PUnitCaseCourtSubjectStatisticsReportDetail&amp;extension=xls&amp;@Clicked=Clicked&amp;@Detail=Stock&amp;@LCode=1&amp;@fromdatetime=1400/01/01&amp;@todatetime=1400/07/10&amp;@CodeSubject=2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7000000}"/>
    <hyperlink ref="I25" r:id="rId9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3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8000000}"/>
    <hyperlink ref="J25" r:id="rId10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3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9000000}"/>
    <hyperlink ref="L25" r:id="rId11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3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A000000}"/>
    <hyperlink ref="N25" r:id="rId12" display="http://172.16.90.7:88/ReportViewer.aspx?reportName=PUnitCaseCourtSubjectStatisticsReportDetail&amp;extension=xls&amp;@Clicked=Clicked&amp;@Detail=Stock&amp;@LCode=1&amp;@fromdatetime=1400/01/01&amp;@todatetime=1400/07/10&amp;@CodeSubject=3&amp;@CreateCaseTypeReportCode=('1','2','3','4')&amp;@ParentUnitId=1&amp;@ImportanceDegree=('1','2','3')&amp;@Guild=('1','2')&amp;@CaseType=('1')&amp;@NajaUnit=('2','104203','1','104205')&amp;@ViolationPriceFrom=&amp;@ViolationPriceTo=&amp;@CbxPersonType=&amp;@PBRegulatoryPlanID=" xr:uid="{00000000-0004-0000-2900-00000B000000}"/>
  </hyperlinks>
  <pageMargins left="0.39" right="0.39" top="0.39" bottom="0.39" header="0" footer="0"/>
  <pageSetup orientation="landscape" r:id="rId13"/>
  <drawing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8"/>
  <dimension ref="A1:S32"/>
  <sheetViews>
    <sheetView workbookViewId="0">
      <selection activeCell="B18" sqref="B18:C19"/>
    </sheetView>
  </sheetViews>
  <sheetFormatPr defaultRowHeight="12.75"/>
  <cols>
    <col min="1" max="2" width="2.5703125" style="170" customWidth="1"/>
    <col min="3" max="3" width="23.140625" style="170" customWidth="1"/>
    <col min="4" max="5" width="10.28515625" style="170" customWidth="1"/>
    <col min="6" max="6" width="1.28515625" style="170" customWidth="1"/>
    <col min="7" max="7" width="6.42578125" style="170" customWidth="1"/>
    <col min="8" max="8" width="2.5703125" style="170" customWidth="1"/>
    <col min="9" max="9" width="9" style="170" customWidth="1"/>
    <col min="10" max="10" width="4.140625" style="170" customWidth="1"/>
    <col min="11" max="11" width="4.85546875" style="170" customWidth="1"/>
    <col min="12" max="12" width="5.140625" style="170" customWidth="1"/>
    <col min="13" max="13" width="3.85546875" style="170" customWidth="1"/>
    <col min="14" max="14" width="9" style="170" customWidth="1"/>
    <col min="15" max="15" width="12.85546875" style="170" customWidth="1"/>
    <col min="16" max="16" width="15.42578125" style="170" customWidth="1"/>
    <col min="17" max="17" width="3.85546875" style="170" customWidth="1"/>
    <col min="18" max="18" width="1.28515625" style="170" customWidth="1"/>
    <col min="19" max="19" width="2.85546875" style="170" customWidth="1"/>
    <col min="20" max="16384" width="9.140625" style="170"/>
  </cols>
  <sheetData>
    <row r="1" spans="3:17" ht="29.65" customHeight="1"/>
    <row r="2" spans="3:17" ht="14.85" customHeight="1">
      <c r="H2" s="332"/>
      <c r="I2" s="332"/>
      <c r="J2" s="332"/>
      <c r="M2" s="328" t="s">
        <v>61</v>
      </c>
      <c r="N2" s="328"/>
      <c r="O2" s="328"/>
      <c r="P2" s="328"/>
      <c r="Q2" s="328"/>
    </row>
    <row r="3" spans="3:17" ht="14.85" customHeight="1">
      <c r="C3" s="333" t="s">
        <v>136</v>
      </c>
      <c r="D3" s="333"/>
      <c r="H3" s="332"/>
      <c r="I3" s="332"/>
      <c r="J3" s="332"/>
      <c r="M3" s="328" t="s">
        <v>168</v>
      </c>
      <c r="N3" s="328"/>
      <c r="O3" s="328"/>
      <c r="P3" s="328"/>
      <c r="Q3" s="328"/>
    </row>
    <row r="4" spans="3:17" ht="7.35" customHeight="1">
      <c r="C4" s="333"/>
      <c r="D4" s="333"/>
      <c r="H4" s="332"/>
      <c r="I4" s="332"/>
      <c r="J4" s="332"/>
      <c r="M4" s="327" t="s">
        <v>30</v>
      </c>
      <c r="N4" s="327"/>
      <c r="O4" s="327"/>
      <c r="P4" s="327"/>
      <c r="Q4" s="327"/>
    </row>
    <row r="5" spans="3:17" ht="3.75" customHeight="1">
      <c r="C5" s="333" t="s">
        <v>176</v>
      </c>
      <c r="D5" s="333"/>
      <c r="H5" s="332"/>
      <c r="I5" s="332"/>
      <c r="J5" s="332"/>
      <c r="M5" s="327"/>
      <c r="N5" s="327"/>
      <c r="O5" s="327"/>
      <c r="P5" s="327"/>
      <c r="Q5" s="327"/>
    </row>
    <row r="6" spans="3:17" ht="3.75" customHeight="1">
      <c r="C6" s="333"/>
      <c r="D6" s="333"/>
      <c r="H6" s="332"/>
      <c r="I6" s="332"/>
      <c r="J6" s="332"/>
    </row>
    <row r="7" spans="3:17" ht="14.85" customHeight="1">
      <c r="C7" s="333"/>
      <c r="D7" s="333"/>
      <c r="H7" s="332"/>
      <c r="I7" s="332"/>
      <c r="J7" s="332"/>
      <c r="M7" s="334" t="s">
        <v>97</v>
      </c>
      <c r="N7" s="334"/>
      <c r="O7" s="334"/>
      <c r="P7" s="334"/>
      <c r="Q7" s="334"/>
    </row>
    <row r="8" spans="3:17" ht="11.1" customHeight="1">
      <c r="C8" s="327" t="s">
        <v>10</v>
      </c>
      <c r="D8" s="327"/>
      <c r="H8" s="332"/>
      <c r="I8" s="332"/>
      <c r="J8" s="332"/>
      <c r="M8" s="334" t="s">
        <v>31</v>
      </c>
      <c r="N8" s="334"/>
      <c r="O8" s="334"/>
      <c r="P8" s="334"/>
      <c r="Q8" s="334"/>
    </row>
    <row r="9" spans="3:17" ht="3.75" customHeight="1">
      <c r="H9" s="332"/>
      <c r="I9" s="332"/>
      <c r="J9" s="332"/>
      <c r="M9" s="334"/>
      <c r="N9" s="334"/>
      <c r="O9" s="334"/>
      <c r="P9" s="334"/>
      <c r="Q9" s="334"/>
    </row>
    <row r="10" spans="3:17" ht="7.35" customHeight="1">
      <c r="H10" s="332"/>
      <c r="I10" s="332"/>
      <c r="J10" s="332"/>
      <c r="M10" s="334" t="s">
        <v>32</v>
      </c>
      <c r="N10" s="334"/>
      <c r="O10" s="334"/>
      <c r="P10" s="334"/>
      <c r="Q10" s="334"/>
    </row>
    <row r="11" spans="3:17" ht="0.75" customHeight="1">
      <c r="C11" s="334" t="s">
        <v>177</v>
      </c>
      <c r="D11" s="334"/>
      <c r="H11" s="332"/>
      <c r="I11" s="332"/>
      <c r="J11" s="332"/>
      <c r="M11" s="334"/>
      <c r="N11" s="334"/>
      <c r="O11" s="334"/>
      <c r="P11" s="334"/>
      <c r="Q11" s="334"/>
    </row>
    <row r="12" spans="3:17" ht="6.6" customHeight="1">
      <c r="C12" s="334"/>
      <c r="D12" s="334"/>
      <c r="M12" s="334"/>
      <c r="N12" s="334"/>
      <c r="O12" s="334"/>
      <c r="P12" s="334"/>
      <c r="Q12" s="334"/>
    </row>
    <row r="13" spans="3:17" ht="7.35" customHeight="1">
      <c r="C13" s="334"/>
      <c r="D13" s="334"/>
      <c r="M13" s="327" t="s">
        <v>33</v>
      </c>
      <c r="N13" s="327"/>
      <c r="O13" s="327"/>
      <c r="P13" s="327"/>
      <c r="Q13" s="327"/>
    </row>
    <row r="14" spans="3:17" ht="7.35" customHeight="1">
      <c r="M14" s="327"/>
      <c r="N14" s="327"/>
      <c r="O14" s="327"/>
      <c r="P14" s="327"/>
      <c r="Q14" s="327"/>
    </row>
    <row r="15" spans="3:17" ht="14.85" customHeight="1">
      <c r="M15" s="327" t="s">
        <v>35</v>
      </c>
      <c r="N15" s="327"/>
      <c r="O15" s="327"/>
      <c r="P15" s="327"/>
      <c r="Q15" s="327"/>
    </row>
    <row r="16" spans="3:17" ht="14.85" customHeight="1">
      <c r="M16" s="328" t="s">
        <v>62</v>
      </c>
      <c r="N16" s="328"/>
      <c r="O16" s="328"/>
      <c r="P16" s="328"/>
      <c r="Q16" s="328"/>
    </row>
    <row r="17" spans="1:19" ht="7.35" customHeight="1"/>
    <row r="18" spans="1:19" ht="22.15" customHeight="1">
      <c r="B18" s="329" t="s">
        <v>34</v>
      </c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</row>
    <row r="19" spans="1:19" ht="22.15" customHeight="1"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174"/>
      <c r="M19" s="174"/>
      <c r="N19" s="174"/>
      <c r="O19" s="174"/>
      <c r="P19" s="174"/>
      <c r="Q19" s="174"/>
      <c r="R19" s="174"/>
    </row>
    <row r="20" spans="1:19" ht="22.15" customHeight="1">
      <c r="A20" s="168"/>
      <c r="B20" s="330" t="s">
        <v>36</v>
      </c>
      <c r="C20" s="331"/>
      <c r="D20" s="330" t="s">
        <v>37</v>
      </c>
      <c r="E20" s="331"/>
      <c r="F20" s="142"/>
      <c r="G20" s="331" t="s">
        <v>38</v>
      </c>
      <c r="H20" s="331"/>
      <c r="I20" s="191" t="s">
        <v>39</v>
      </c>
      <c r="J20" s="330" t="s">
        <v>40</v>
      </c>
      <c r="K20" s="331"/>
      <c r="L20" s="330" t="s">
        <v>41</v>
      </c>
      <c r="M20" s="331"/>
      <c r="N20" s="191" t="s">
        <v>53</v>
      </c>
      <c r="O20" s="191" t="s">
        <v>44</v>
      </c>
      <c r="P20" s="191" t="s">
        <v>54</v>
      </c>
      <c r="Q20" s="330" t="s">
        <v>7</v>
      </c>
      <c r="R20" s="331"/>
      <c r="S20" s="167"/>
    </row>
    <row r="21" spans="1:19" ht="14.85" customHeight="1">
      <c r="A21" s="168"/>
      <c r="B21" s="315">
        <v>297408484</v>
      </c>
      <c r="C21" s="316"/>
      <c r="D21" s="315">
        <v>56463892947476</v>
      </c>
      <c r="E21" s="316"/>
      <c r="F21" s="309" t="s">
        <v>178</v>
      </c>
      <c r="G21" s="320"/>
      <c r="H21" s="310"/>
      <c r="I21" s="309" t="s">
        <v>179</v>
      </c>
      <c r="J21" s="309" t="s">
        <v>180</v>
      </c>
      <c r="K21" s="310"/>
      <c r="L21" s="319">
        <v>241535</v>
      </c>
      <c r="M21" s="310"/>
      <c r="N21" s="309" t="s">
        <v>181</v>
      </c>
      <c r="O21" s="192" t="s">
        <v>28</v>
      </c>
      <c r="P21" s="307" t="s">
        <v>8</v>
      </c>
      <c r="Q21" s="309" t="s">
        <v>64</v>
      </c>
      <c r="R21" s="310"/>
      <c r="S21" s="167"/>
    </row>
    <row r="22" spans="1:19" ht="12.6" customHeight="1">
      <c r="A22" s="168"/>
      <c r="B22" s="325"/>
      <c r="C22" s="326"/>
      <c r="D22" s="325"/>
      <c r="E22" s="326"/>
      <c r="F22" s="311"/>
      <c r="G22" s="323"/>
      <c r="H22" s="312"/>
      <c r="I22" s="324"/>
      <c r="J22" s="311"/>
      <c r="K22" s="312"/>
      <c r="L22" s="311"/>
      <c r="M22" s="312"/>
      <c r="N22" s="324"/>
      <c r="O22" s="171"/>
      <c r="P22" s="308"/>
      <c r="Q22" s="311"/>
      <c r="R22" s="312"/>
      <c r="S22" s="167"/>
    </row>
    <row r="23" spans="1:19" ht="2.25" customHeight="1">
      <c r="A23" s="168"/>
      <c r="B23" s="317"/>
      <c r="C23" s="318"/>
      <c r="D23" s="317"/>
      <c r="E23" s="318"/>
      <c r="F23" s="313"/>
      <c r="G23" s="321"/>
      <c r="H23" s="314"/>
      <c r="I23" s="322"/>
      <c r="J23" s="313"/>
      <c r="K23" s="314"/>
      <c r="L23" s="313"/>
      <c r="M23" s="314"/>
      <c r="N23" s="322"/>
      <c r="O23" s="166"/>
      <c r="P23" s="166"/>
      <c r="Q23" s="313"/>
      <c r="R23" s="314"/>
      <c r="S23" s="167"/>
    </row>
    <row r="24" spans="1:19" ht="27.4" customHeight="1">
      <c r="A24" s="168"/>
      <c r="B24" s="315">
        <v>1232316429</v>
      </c>
      <c r="C24" s="316"/>
      <c r="D24" s="315">
        <v>45329527518159</v>
      </c>
      <c r="E24" s="316"/>
      <c r="F24" s="309" t="s">
        <v>172</v>
      </c>
      <c r="G24" s="320"/>
      <c r="H24" s="310"/>
      <c r="I24" s="309" t="s">
        <v>182</v>
      </c>
      <c r="J24" s="309" t="s">
        <v>183</v>
      </c>
      <c r="K24" s="310"/>
      <c r="L24" s="319">
        <v>49305</v>
      </c>
      <c r="M24" s="310"/>
      <c r="N24" s="309" t="s">
        <v>184</v>
      </c>
      <c r="O24" s="192" t="s">
        <v>42</v>
      </c>
      <c r="P24" s="192" t="s">
        <v>8</v>
      </c>
      <c r="Q24" s="309" t="s">
        <v>65</v>
      </c>
      <c r="R24" s="310"/>
      <c r="S24" s="167"/>
    </row>
    <row r="25" spans="1:19" ht="2.25" customHeight="1">
      <c r="A25" s="168"/>
      <c r="B25" s="317"/>
      <c r="C25" s="318"/>
      <c r="D25" s="317"/>
      <c r="E25" s="318"/>
      <c r="F25" s="313"/>
      <c r="G25" s="321"/>
      <c r="H25" s="314"/>
      <c r="I25" s="322"/>
      <c r="J25" s="313"/>
      <c r="K25" s="314"/>
      <c r="L25" s="313"/>
      <c r="M25" s="314"/>
      <c r="N25" s="322"/>
      <c r="O25" s="166"/>
      <c r="P25" s="166"/>
      <c r="Q25" s="313"/>
      <c r="R25" s="314"/>
      <c r="S25" s="167"/>
    </row>
    <row r="26" spans="1:19" ht="27.4" customHeight="1">
      <c r="A26" s="168"/>
      <c r="B26" s="338">
        <v>6527720</v>
      </c>
      <c r="C26" s="316"/>
      <c r="D26" s="338">
        <v>172579858776</v>
      </c>
      <c r="E26" s="316"/>
      <c r="F26" s="335" t="s">
        <v>185</v>
      </c>
      <c r="G26" s="320"/>
      <c r="H26" s="310"/>
      <c r="I26" s="335" t="s">
        <v>186</v>
      </c>
      <c r="J26" s="335" t="s">
        <v>187</v>
      </c>
      <c r="K26" s="310"/>
      <c r="L26" s="339">
        <v>33324</v>
      </c>
      <c r="M26" s="310"/>
      <c r="N26" s="335" t="s">
        <v>169</v>
      </c>
      <c r="O26" s="340" t="s">
        <v>43</v>
      </c>
      <c r="P26" s="192" t="s">
        <v>8</v>
      </c>
      <c r="Q26" s="335" t="s">
        <v>66</v>
      </c>
      <c r="R26" s="310"/>
      <c r="S26" s="167"/>
    </row>
    <row r="27" spans="1:19" ht="2.25" customHeight="1">
      <c r="A27" s="168"/>
      <c r="B27" s="325"/>
      <c r="C27" s="326"/>
      <c r="D27" s="325"/>
      <c r="E27" s="326"/>
      <c r="F27" s="311"/>
      <c r="G27" s="323"/>
      <c r="H27" s="312"/>
      <c r="I27" s="324"/>
      <c r="J27" s="311"/>
      <c r="K27" s="312"/>
      <c r="L27" s="311"/>
      <c r="M27" s="312"/>
      <c r="N27" s="324"/>
      <c r="O27" s="308"/>
      <c r="P27" s="171"/>
      <c r="Q27" s="311"/>
      <c r="R27" s="312"/>
      <c r="S27" s="167"/>
    </row>
    <row r="28" spans="1:19" ht="10.35" customHeight="1">
      <c r="A28" s="168"/>
      <c r="B28" s="172"/>
      <c r="C28" s="173"/>
      <c r="D28" s="172"/>
      <c r="E28" s="173"/>
      <c r="F28" s="172"/>
      <c r="G28" s="174"/>
      <c r="H28" s="173"/>
      <c r="I28" s="166"/>
      <c r="J28" s="172"/>
      <c r="K28" s="173"/>
      <c r="L28" s="172"/>
      <c r="M28" s="173"/>
      <c r="N28" s="166"/>
      <c r="O28" s="341"/>
      <c r="P28" s="166"/>
      <c r="Q28" s="172"/>
      <c r="R28" s="173"/>
      <c r="S28" s="167"/>
    </row>
    <row r="29" spans="1:19" ht="74.099999999999994" customHeight="1"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</row>
    <row r="30" spans="1:19" ht="68.849999999999994" customHeight="1"/>
    <row r="31" spans="1:19" ht="68.849999999999994" customHeight="1"/>
    <row r="32" spans="1:19" ht="22.15" customHeight="1">
      <c r="A32" s="306" t="s">
        <v>9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</row>
  </sheetData>
  <mergeCells count="48">
    <mergeCell ref="L21:M23"/>
    <mergeCell ref="N21:N23"/>
    <mergeCell ref="P21:P22"/>
    <mergeCell ref="Q21:R23"/>
    <mergeCell ref="B24:C25"/>
    <mergeCell ref="D24:E25"/>
    <mergeCell ref="F24:H25"/>
    <mergeCell ref="I24:I25"/>
    <mergeCell ref="J24:K25"/>
    <mergeCell ref="L24:M25"/>
    <mergeCell ref="N24:N25"/>
    <mergeCell ref="Q24:R25"/>
    <mergeCell ref="B21:C23"/>
    <mergeCell ref="D21:E23"/>
    <mergeCell ref="F21:H23"/>
    <mergeCell ref="I21:I23"/>
    <mergeCell ref="J21:K23"/>
    <mergeCell ref="L20:M20"/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C11:D13"/>
    <mergeCell ref="M13:Q14"/>
    <mergeCell ref="M15:Q15"/>
    <mergeCell ref="M16:Q16"/>
    <mergeCell ref="B18:R18"/>
    <mergeCell ref="Q20:R20"/>
    <mergeCell ref="B20:C20"/>
    <mergeCell ref="D20:E20"/>
    <mergeCell ref="G20:H20"/>
    <mergeCell ref="J20:K20"/>
    <mergeCell ref="O26:O28"/>
    <mergeCell ref="Q26:R27"/>
    <mergeCell ref="A32:R32"/>
    <mergeCell ref="B26:C27"/>
    <mergeCell ref="D26:E27"/>
    <mergeCell ref="F26:H27"/>
    <mergeCell ref="I26:I27"/>
    <mergeCell ref="J26:K27"/>
    <mergeCell ref="L26:M27"/>
    <mergeCell ref="N26:N27"/>
  </mergeCells>
  <hyperlinks>
    <hyperlink ref="I21" r:id="rId1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1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0000000}"/>
    <hyperlink ref="J21" r:id="rId2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1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1000000}"/>
    <hyperlink ref="L21" r:id="rId3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1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2000000}"/>
    <hyperlink ref="N21" r:id="rId4" display="http://172.16.90.7:88/ReportViewer.aspx?reportName=PUnitCaseCourtSubjectStatisticsReportDetail&amp;extension=xls&amp;@Clicked=Clicked&amp;@Detail=Stock&amp;@LCode=1&amp;@fromdatetime=1400/01/01&amp;@todatetime=1400/07/10&amp;@CodeSubject=1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3000000}"/>
    <hyperlink ref="I24" r:id="rId5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2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4000000}"/>
    <hyperlink ref="J24" r:id="rId6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2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5000000}"/>
    <hyperlink ref="L24" r:id="rId7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2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6000000}"/>
    <hyperlink ref="N24" r:id="rId8" display="http://172.16.90.7:88/ReportViewer.aspx?reportName=PUnitCaseCourtSubjectStatisticsReportDetail&amp;extension=xls&amp;@Clicked=Clicked&amp;@Detail=Stock&amp;@LCode=1&amp;@fromdatetime=1400/01/01&amp;@todatetime=1400/07/10&amp;@CodeSubject=2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7000000}"/>
    <hyperlink ref="I26" r:id="rId9" display="http://172.16.90.7:88/ReportViewer.aspx?reportName=PUnitCaseCourtSubjectStatisticsReportDetail&amp;extension=xls&amp;@Clicked=Clicked&amp;@Detail=Remianed&amp;@LCode=1&amp;@fromdatetime=1400/01/01&amp;@todatetime=1400/07/10&amp;@CreateCaseTypeReport=عادی و گشت سیار و طرح نظارتي و مکانيزه&amp;@CodeSubject=3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8000000}"/>
    <hyperlink ref="J26" r:id="rId10" display="http://172.16.90.7:88/ReportViewer.aspx?reportName=PUnitCaseCourtSubjectStatisticsReportDetail&amp;@Clicked=Clicked&amp;@Detail=Output&amp;@LCode=1&amp;@fromdatetime=1400/01/01&amp;@todatetime=1400/07/10&amp;@CreateCaseTypeReport=عادی و گشت سیار و طرح نظارتي و مکانيزه&amp;extension=xls&amp;@CodeSubject=3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9000000}"/>
    <hyperlink ref="L26" r:id="rId11" display="http://172.16.90.7:88/ReportViewer.aspx?reportName=PUnitCaseCourtSubjectStatisticsReportDetail&amp;@Clicked=Clicked&amp;@Detail=Input&amp;@LCode=1&amp;@fromdatetime=1400/01/01&amp;@todatetime=1400/07/10&amp;@CreateCaseTypeReport=عادی و گشت سیار و طرح نظارتي و مکانيزه&amp;extension=xls&amp;@CodeSubject=3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A000000}"/>
    <hyperlink ref="N26" r:id="rId12" display="http://172.16.90.7:88/ReportViewer.aspx?reportName=PUnitCaseCourtSubjectStatisticsReportDetail&amp;extension=xls&amp;@Clicked=Clicked&amp;@Detail=Stock&amp;@LCode=1&amp;@fromdatetime=1400/01/01&amp;@todatetime=1400/07/10&amp;@CodeSubject=3&amp;@CreateCaseTypeReportCode=('1','2','3','4')&amp;@ParentUnitId=1&amp;@ImportanceDegree=('1','2','3')&amp;@Guild=('1','2')&amp;@CaseType=('1')&amp;@NajaUnit=&amp;@ViolationPriceFrom=&amp;@ViolationPriceTo=&amp;@CbxPersonType=&amp;@PBRegulatoryPlanID=" xr:uid="{00000000-0004-0000-2A00-00000B000000}"/>
  </hyperlinks>
  <pageMargins left="0.39" right="0.39" top="0.39" bottom="0.39" header="0" footer="0"/>
  <pageSetup orientation="landscape" r:id="rId13"/>
  <drawing r:id="rId1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9"/>
  <dimension ref="A1:S32"/>
  <sheetViews>
    <sheetView workbookViewId="0">
      <selection activeCell="B18" sqref="B18:C19"/>
    </sheetView>
  </sheetViews>
  <sheetFormatPr defaultRowHeight="12.75"/>
  <cols>
    <col min="1" max="2" width="2.5703125" customWidth="1"/>
    <col min="3" max="3" width="23.140625" customWidth="1"/>
    <col min="4" max="5" width="10.28515625" customWidth="1"/>
    <col min="6" max="6" width="1.28515625" customWidth="1"/>
    <col min="7" max="7" width="6.42578125" customWidth="1"/>
    <col min="8" max="8" width="2.5703125" customWidth="1"/>
    <col min="9" max="9" width="9" customWidth="1"/>
    <col min="10" max="10" width="4.140625" customWidth="1"/>
    <col min="11" max="11" width="4.85546875" customWidth="1"/>
    <col min="12" max="12" width="5.140625" customWidth="1"/>
    <col min="13" max="13" width="3.85546875" customWidth="1"/>
    <col min="14" max="14" width="9" customWidth="1"/>
    <col min="15" max="15" width="12.85546875" customWidth="1"/>
    <col min="16" max="16" width="15.42578125" customWidth="1"/>
    <col min="17" max="17" width="3.85546875" customWidth="1"/>
    <col min="18" max="18" width="1.28515625" customWidth="1"/>
    <col min="19" max="19" width="2.85546875" customWidth="1"/>
  </cols>
  <sheetData>
    <row r="1" spans="3:17" ht="29.65" customHeight="1"/>
    <row r="2" spans="3:17" ht="14.85" customHeight="1">
      <c r="H2" s="332"/>
      <c r="I2" s="332"/>
      <c r="J2" s="332"/>
      <c r="M2" s="368" t="s">
        <v>61</v>
      </c>
      <c r="N2" s="368"/>
      <c r="O2" s="368"/>
      <c r="P2" s="368"/>
      <c r="Q2" s="368"/>
    </row>
    <row r="3" spans="3:17" ht="14.85" customHeight="1">
      <c r="C3" s="369" t="s">
        <v>105</v>
      </c>
      <c r="D3" s="369"/>
      <c r="H3" s="332"/>
      <c r="I3" s="332"/>
      <c r="J3" s="332"/>
      <c r="M3" s="368" t="s">
        <v>29</v>
      </c>
      <c r="N3" s="368"/>
      <c r="O3" s="368"/>
      <c r="P3" s="368"/>
      <c r="Q3" s="368"/>
    </row>
    <row r="4" spans="3:17" ht="7.35" customHeight="1">
      <c r="C4" s="369"/>
      <c r="D4" s="369"/>
      <c r="H4" s="332"/>
      <c r="I4" s="332"/>
      <c r="J4" s="332"/>
      <c r="M4" s="370" t="s">
        <v>86</v>
      </c>
      <c r="N4" s="370"/>
      <c r="O4" s="370"/>
      <c r="P4" s="370"/>
      <c r="Q4" s="370"/>
    </row>
    <row r="5" spans="3:17" ht="6.6" customHeight="1">
      <c r="C5" s="369" t="s">
        <v>96</v>
      </c>
      <c r="D5" s="369"/>
      <c r="H5" s="332"/>
      <c r="I5" s="332"/>
      <c r="J5" s="332"/>
      <c r="M5" s="370"/>
      <c r="N5" s="370"/>
      <c r="O5" s="370"/>
      <c r="P5" s="370"/>
      <c r="Q5" s="370"/>
    </row>
    <row r="6" spans="3:17" ht="0.75" customHeight="1">
      <c r="C6" s="369"/>
      <c r="D6" s="369"/>
      <c r="H6" s="332"/>
      <c r="I6" s="332"/>
      <c r="J6" s="332"/>
    </row>
    <row r="7" spans="3:17" ht="14.85" customHeight="1">
      <c r="C7" s="369"/>
      <c r="D7" s="369"/>
      <c r="H7" s="332"/>
      <c r="I7" s="332"/>
      <c r="J7" s="332"/>
      <c r="M7" s="371" t="s">
        <v>97</v>
      </c>
      <c r="N7" s="371"/>
      <c r="O7" s="371"/>
      <c r="P7" s="371"/>
      <c r="Q7" s="371"/>
    </row>
    <row r="8" spans="3:17" ht="14.1" customHeight="1">
      <c r="C8" s="370" t="s">
        <v>10</v>
      </c>
      <c r="D8" s="370"/>
      <c r="H8" s="332"/>
      <c r="I8" s="332"/>
      <c r="J8" s="332"/>
      <c r="M8" s="371" t="s">
        <v>31</v>
      </c>
      <c r="N8" s="371"/>
      <c r="O8" s="371"/>
      <c r="P8" s="371"/>
      <c r="Q8" s="371"/>
    </row>
    <row r="9" spans="3:17" ht="0.75" customHeight="1">
      <c r="H9" s="332"/>
      <c r="I9" s="332"/>
      <c r="J9" s="332"/>
      <c r="M9" s="371"/>
      <c r="N9" s="371"/>
      <c r="O9" s="371"/>
      <c r="P9" s="371"/>
      <c r="Q9" s="371"/>
    </row>
    <row r="10" spans="3:17" ht="7.35" customHeight="1">
      <c r="H10" s="332"/>
      <c r="I10" s="332"/>
      <c r="J10" s="332"/>
      <c r="M10" s="371" t="s">
        <v>32</v>
      </c>
      <c r="N10" s="371"/>
      <c r="O10" s="371"/>
      <c r="P10" s="371"/>
      <c r="Q10" s="371"/>
    </row>
    <row r="11" spans="3:17" ht="0.75" customHeight="1">
      <c r="C11" s="371" t="s">
        <v>106</v>
      </c>
      <c r="D11" s="371"/>
      <c r="H11" s="332"/>
      <c r="I11" s="332"/>
      <c r="J11" s="332"/>
      <c r="M11" s="371"/>
      <c r="N11" s="371"/>
      <c r="O11" s="371"/>
      <c r="P11" s="371"/>
      <c r="Q11" s="371"/>
    </row>
    <row r="12" spans="3:17" ht="6.6" customHeight="1">
      <c r="C12" s="371"/>
      <c r="D12" s="371"/>
      <c r="M12" s="371"/>
      <c r="N12" s="371"/>
      <c r="O12" s="371"/>
      <c r="P12" s="371"/>
      <c r="Q12" s="371"/>
    </row>
    <row r="13" spans="3:17" ht="7.35" customHeight="1">
      <c r="C13" s="371"/>
      <c r="D13" s="371"/>
      <c r="M13" s="370" t="s">
        <v>33</v>
      </c>
      <c r="N13" s="370"/>
      <c r="O13" s="370"/>
      <c r="P13" s="370"/>
      <c r="Q13" s="370"/>
    </row>
    <row r="14" spans="3:17" ht="7.35" customHeight="1">
      <c r="M14" s="370"/>
      <c r="N14" s="370"/>
      <c r="O14" s="370"/>
      <c r="P14" s="370"/>
      <c r="Q14" s="370"/>
    </row>
    <row r="15" spans="3:17" ht="14.85" customHeight="1">
      <c r="M15" s="370" t="s">
        <v>35</v>
      </c>
      <c r="N15" s="370"/>
      <c r="O15" s="370"/>
      <c r="P15" s="370"/>
      <c r="Q15" s="370"/>
    </row>
    <row r="16" spans="3:17" ht="14.85" customHeight="1">
      <c r="M16" s="368" t="s">
        <v>62</v>
      </c>
      <c r="N16" s="368"/>
      <c r="O16" s="368"/>
      <c r="P16" s="368"/>
      <c r="Q16" s="368"/>
    </row>
    <row r="17" spans="1:19" ht="7.35" customHeight="1"/>
    <row r="18" spans="1:19" ht="22.15" customHeight="1">
      <c r="B18" s="372" t="s">
        <v>34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</row>
    <row r="19" spans="1:19" ht="22.1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22.15" customHeight="1">
      <c r="A20" s="3"/>
      <c r="B20" s="358" t="s">
        <v>36</v>
      </c>
      <c r="C20" s="359"/>
      <c r="D20" s="358" t="s">
        <v>37</v>
      </c>
      <c r="E20" s="359"/>
      <c r="F20" s="6"/>
      <c r="G20" s="359" t="s">
        <v>38</v>
      </c>
      <c r="H20" s="359"/>
      <c r="I20" s="117" t="s">
        <v>39</v>
      </c>
      <c r="J20" s="358" t="s">
        <v>40</v>
      </c>
      <c r="K20" s="359"/>
      <c r="L20" s="358" t="s">
        <v>41</v>
      </c>
      <c r="M20" s="359"/>
      <c r="N20" s="117" t="s">
        <v>53</v>
      </c>
      <c r="O20" s="117" t="s">
        <v>44</v>
      </c>
      <c r="P20" s="117" t="s">
        <v>54</v>
      </c>
      <c r="Q20" s="358" t="s">
        <v>7</v>
      </c>
      <c r="R20" s="359"/>
      <c r="S20" s="4"/>
    </row>
    <row r="21" spans="1:19" ht="17.850000000000001" customHeight="1">
      <c r="A21" s="3"/>
      <c r="B21" s="360">
        <v>23817943</v>
      </c>
      <c r="C21" s="352"/>
      <c r="D21" s="360">
        <v>3473799303463</v>
      </c>
      <c r="E21" s="352"/>
      <c r="F21" s="363" t="s">
        <v>102</v>
      </c>
      <c r="G21" s="355"/>
      <c r="H21" s="346"/>
      <c r="I21" s="363" t="s">
        <v>117</v>
      </c>
      <c r="J21" s="363" t="s">
        <v>118</v>
      </c>
      <c r="K21" s="346"/>
      <c r="L21" s="363">
        <v>162674</v>
      </c>
      <c r="M21" s="346"/>
      <c r="N21" s="363" t="s">
        <v>119</v>
      </c>
      <c r="O21" s="118" t="s">
        <v>28</v>
      </c>
      <c r="P21" s="118" t="s">
        <v>8</v>
      </c>
      <c r="Q21" s="363" t="s">
        <v>64</v>
      </c>
      <c r="R21" s="346"/>
      <c r="S21" s="4"/>
    </row>
    <row r="22" spans="1:19" ht="11.85" customHeight="1">
      <c r="A22" s="3"/>
      <c r="B22" s="361"/>
      <c r="C22" s="362"/>
      <c r="D22" s="361"/>
      <c r="E22" s="362"/>
      <c r="F22" s="364"/>
      <c r="G22" s="365"/>
      <c r="H22" s="366"/>
      <c r="I22" s="367"/>
      <c r="J22" s="364"/>
      <c r="K22" s="366"/>
      <c r="L22" s="364"/>
      <c r="M22" s="366"/>
      <c r="N22" s="367"/>
      <c r="O22" s="9"/>
      <c r="P22" s="9"/>
      <c r="Q22" s="364"/>
      <c r="R22" s="366"/>
      <c r="S22" s="4"/>
    </row>
    <row r="23" spans="1:19" ht="17.850000000000001" customHeight="1">
      <c r="A23" s="3"/>
      <c r="B23" s="351">
        <v>145455132</v>
      </c>
      <c r="C23" s="352"/>
      <c r="D23" s="351">
        <v>34036500874</v>
      </c>
      <c r="E23" s="352"/>
      <c r="F23" s="345" t="s">
        <v>120</v>
      </c>
      <c r="G23" s="355"/>
      <c r="H23" s="346"/>
      <c r="I23" s="345" t="s">
        <v>101</v>
      </c>
      <c r="J23" s="345" t="s">
        <v>121</v>
      </c>
      <c r="K23" s="346"/>
      <c r="L23" s="357">
        <v>304</v>
      </c>
      <c r="M23" s="346"/>
      <c r="N23" s="345" t="s">
        <v>88</v>
      </c>
      <c r="O23" s="342" t="s">
        <v>42</v>
      </c>
      <c r="P23" s="118" t="s">
        <v>8</v>
      </c>
      <c r="Q23" s="345" t="s">
        <v>65</v>
      </c>
      <c r="R23" s="346"/>
      <c r="S23" s="4"/>
    </row>
    <row r="24" spans="1:19" ht="11.85" customHeight="1">
      <c r="A24" s="3"/>
      <c r="B24" s="353"/>
      <c r="C24" s="354"/>
      <c r="D24" s="353"/>
      <c r="E24" s="354"/>
      <c r="F24" s="347"/>
      <c r="G24" s="356"/>
      <c r="H24" s="348"/>
      <c r="I24" s="350"/>
      <c r="J24" s="347"/>
      <c r="K24" s="348"/>
      <c r="L24" s="347"/>
      <c r="M24" s="348"/>
      <c r="N24" s="350"/>
      <c r="O24" s="343"/>
      <c r="P24" s="10"/>
      <c r="Q24" s="347"/>
      <c r="R24" s="348"/>
      <c r="S24" s="4"/>
    </row>
    <row r="25" spans="1:19" ht="3.75" customHeight="1">
      <c r="A25" s="3"/>
      <c r="B25" s="7"/>
      <c r="C25" s="8"/>
      <c r="D25" s="7"/>
      <c r="E25" s="8"/>
      <c r="F25" s="7"/>
      <c r="G25" s="2"/>
      <c r="H25" s="8"/>
      <c r="I25" s="9"/>
      <c r="J25" s="7"/>
      <c r="K25" s="8"/>
      <c r="L25" s="7"/>
      <c r="M25" s="8"/>
      <c r="N25" s="9"/>
      <c r="O25" s="344"/>
      <c r="P25" s="9"/>
      <c r="Q25" s="7"/>
      <c r="R25" s="8"/>
      <c r="S25" s="4"/>
    </row>
    <row r="26" spans="1:19" ht="17.850000000000001" customHeight="1">
      <c r="A26" s="3"/>
      <c r="B26" s="351">
        <v>2849603</v>
      </c>
      <c r="C26" s="352"/>
      <c r="D26" s="351">
        <v>13461526031</v>
      </c>
      <c r="E26" s="352"/>
      <c r="F26" s="345" t="s">
        <v>122</v>
      </c>
      <c r="G26" s="355"/>
      <c r="H26" s="346"/>
      <c r="I26" s="345" t="s">
        <v>100</v>
      </c>
      <c r="J26" s="345" t="s">
        <v>123</v>
      </c>
      <c r="K26" s="346"/>
      <c r="L26" s="357">
        <v>4938</v>
      </c>
      <c r="M26" s="346"/>
      <c r="N26" s="345" t="s">
        <v>124</v>
      </c>
      <c r="O26" s="342" t="s">
        <v>43</v>
      </c>
      <c r="P26" s="118" t="s">
        <v>8</v>
      </c>
      <c r="Q26" s="345" t="s">
        <v>66</v>
      </c>
      <c r="R26" s="346"/>
      <c r="S26" s="4"/>
    </row>
    <row r="27" spans="1:19" ht="11.85" customHeight="1">
      <c r="A27" s="3"/>
      <c r="B27" s="353"/>
      <c r="C27" s="354"/>
      <c r="D27" s="353"/>
      <c r="E27" s="354"/>
      <c r="F27" s="347"/>
      <c r="G27" s="356"/>
      <c r="H27" s="348"/>
      <c r="I27" s="350"/>
      <c r="J27" s="347"/>
      <c r="K27" s="348"/>
      <c r="L27" s="347"/>
      <c r="M27" s="348"/>
      <c r="N27" s="350"/>
      <c r="O27" s="343"/>
      <c r="P27" s="10"/>
      <c r="Q27" s="347"/>
      <c r="R27" s="348"/>
      <c r="S27" s="4"/>
    </row>
    <row r="28" spans="1:19" ht="3.75" customHeight="1">
      <c r="A28" s="3"/>
      <c r="B28" s="7"/>
      <c r="C28" s="8"/>
      <c r="D28" s="7"/>
      <c r="E28" s="8"/>
      <c r="F28" s="7"/>
      <c r="G28" s="2"/>
      <c r="H28" s="8"/>
      <c r="I28" s="9"/>
      <c r="J28" s="7"/>
      <c r="K28" s="8"/>
      <c r="L28" s="7"/>
      <c r="M28" s="8"/>
      <c r="N28" s="9"/>
      <c r="O28" s="344"/>
      <c r="P28" s="9"/>
      <c r="Q28" s="7"/>
      <c r="R28" s="8"/>
      <c r="S28" s="4"/>
    </row>
    <row r="29" spans="1:19" ht="74.099999999999994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>
        <f>SUM(L21:M28)</f>
        <v>167916</v>
      </c>
      <c r="M29" s="5"/>
      <c r="N29" s="5"/>
      <c r="O29" s="5"/>
      <c r="P29" s="5"/>
      <c r="Q29" s="5"/>
      <c r="R29" s="5"/>
    </row>
    <row r="30" spans="1:19" ht="70.349999999999994" customHeight="1"/>
    <row r="31" spans="1:19" ht="70.349999999999994" customHeight="1"/>
    <row r="32" spans="1:19" ht="22.15" customHeight="1">
      <c r="A32" s="349" t="s">
        <v>9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</row>
  </sheetData>
  <mergeCells count="48">
    <mergeCell ref="L20:M20"/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C11:D13"/>
    <mergeCell ref="M13:Q14"/>
    <mergeCell ref="M15:Q15"/>
    <mergeCell ref="M16:Q16"/>
    <mergeCell ref="B18:R18"/>
    <mergeCell ref="I23:I24"/>
    <mergeCell ref="J23:K24"/>
    <mergeCell ref="L23:M24"/>
    <mergeCell ref="Q20:R20"/>
    <mergeCell ref="B21:C22"/>
    <mergeCell ref="D21:E22"/>
    <mergeCell ref="F21:H22"/>
    <mergeCell ref="I21:I22"/>
    <mergeCell ref="J21:K22"/>
    <mergeCell ref="L21:M22"/>
    <mergeCell ref="N21:N22"/>
    <mergeCell ref="Q21:R22"/>
    <mergeCell ref="B20:C20"/>
    <mergeCell ref="D20:E20"/>
    <mergeCell ref="G20:H20"/>
    <mergeCell ref="J20:K20"/>
    <mergeCell ref="O26:O28"/>
    <mergeCell ref="Q26:R27"/>
    <mergeCell ref="A32:R32"/>
    <mergeCell ref="N23:N24"/>
    <mergeCell ref="O23:O25"/>
    <mergeCell ref="Q23:R24"/>
    <mergeCell ref="B26:C27"/>
    <mergeCell ref="D26:E27"/>
    <mergeCell ref="F26:H27"/>
    <mergeCell ref="I26:I27"/>
    <mergeCell ref="J26:K27"/>
    <mergeCell ref="L26:M27"/>
    <mergeCell ref="N26:N27"/>
    <mergeCell ref="B23:C24"/>
    <mergeCell ref="D23:E24"/>
    <mergeCell ref="F23:H24"/>
  </mergeCells>
  <hyperlinks>
    <hyperlink ref="I21" r:id="rId1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1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0000000}"/>
    <hyperlink ref="J21" r:id="rId2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1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1000000}"/>
    <hyperlink ref="L21" r:id="rId3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1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2000000}"/>
    <hyperlink ref="N21" r:id="rId4" display="http://172.16.10.102/ReportViewer.aspx?reportName=PUnitCaseCourtSubjectStatisticsReportDetail&amp;extension=xls&amp;@Clicked=Clicked&amp;@Detail=Stock&amp;@LCode=1&amp;@fromdatetime=1399/01/01&amp;@todatetime=1399/12/30&amp;@CodeSubject=1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3000000}"/>
    <hyperlink ref="I23" r:id="rId5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2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4000000}"/>
    <hyperlink ref="J23" r:id="rId6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2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5000000}"/>
    <hyperlink ref="L23" r:id="rId7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2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6000000}"/>
    <hyperlink ref="N23" r:id="rId8" display="http://172.16.10.102/ReportViewer.aspx?reportName=PUnitCaseCourtSubjectStatisticsReportDetail&amp;extension=xls&amp;@Clicked=Clicked&amp;@Detail=Stock&amp;@LCode=1&amp;@fromdatetime=1399/01/01&amp;@todatetime=1399/12/30&amp;@CodeSubject=2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7000000}"/>
    <hyperlink ref="I26" r:id="rId9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3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8000000}"/>
    <hyperlink ref="J26" r:id="rId10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3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9000000}"/>
    <hyperlink ref="L26" r:id="rId11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3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A000000}"/>
    <hyperlink ref="N26" r:id="rId12" display="http://172.16.10.102/ReportViewer.aspx?reportName=PUnitCaseCourtSubjectStatisticsReportDetail&amp;extension=xls&amp;@Clicked=Clicked&amp;@Detail=Stock&amp;@LCode=1&amp;@fromdatetime=1399/01/01&amp;@todatetime=1399/12/30&amp;@CodeSubject=3&amp;@CreateCaseTypeReportCode=('1','2','3')&amp;@ParentUnitId=1&amp;@ImportanceDegree=('1','2','3')&amp;@Guild=('1','2')&amp;@CaseType=('1')&amp;@NajaUnit=('11000')&amp;@ViolationPriceFrom=&amp;@ViolationPriceTo=&amp;@CbxPersonType=&amp;@PBRegulatoryPlanID=" xr:uid="{00000000-0004-0000-2B00-00000B000000}"/>
  </hyperlinks>
  <pageMargins left="0.39" right="0.39" top="0.39" bottom="0.39" header="0" footer="0"/>
  <pageSetup orientation="landscape" r:id="rId13"/>
  <drawing r:id="rId1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0"/>
  <dimension ref="A1:S32"/>
  <sheetViews>
    <sheetView topLeftCell="A13" workbookViewId="0">
      <selection activeCell="B18" sqref="B18:C19"/>
    </sheetView>
  </sheetViews>
  <sheetFormatPr defaultRowHeight="12.75"/>
  <cols>
    <col min="1" max="2" width="2.5703125" customWidth="1"/>
    <col min="3" max="3" width="23.140625" customWidth="1"/>
    <col min="4" max="5" width="10.28515625" customWidth="1"/>
    <col min="6" max="6" width="1.28515625" customWidth="1"/>
    <col min="7" max="7" width="6.42578125" customWidth="1"/>
    <col min="8" max="8" width="2.5703125" customWidth="1"/>
    <col min="9" max="9" width="9" customWidth="1"/>
    <col min="10" max="10" width="4.140625" customWidth="1"/>
    <col min="11" max="11" width="4.85546875" customWidth="1"/>
    <col min="12" max="12" width="5.140625" customWidth="1"/>
    <col min="13" max="13" width="3.85546875" customWidth="1"/>
    <col min="14" max="14" width="9" customWidth="1"/>
    <col min="15" max="15" width="12.85546875" customWidth="1"/>
    <col min="16" max="16" width="15.42578125" customWidth="1"/>
    <col min="17" max="17" width="3.85546875" customWidth="1"/>
    <col min="18" max="18" width="1.28515625" customWidth="1"/>
    <col min="19" max="19" width="2.85546875" customWidth="1"/>
  </cols>
  <sheetData>
    <row r="1" spans="3:17" ht="29.65" customHeight="1"/>
    <row r="2" spans="3:17" ht="14.85" customHeight="1">
      <c r="H2" s="332"/>
      <c r="I2" s="332"/>
      <c r="J2" s="332"/>
      <c r="M2" s="368" t="s">
        <v>61</v>
      </c>
      <c r="N2" s="368"/>
      <c r="O2" s="368"/>
      <c r="P2" s="368"/>
      <c r="Q2" s="368"/>
    </row>
    <row r="3" spans="3:17" ht="14.85" customHeight="1">
      <c r="C3" s="369" t="s">
        <v>105</v>
      </c>
      <c r="D3" s="369"/>
      <c r="H3" s="332"/>
      <c r="I3" s="332"/>
      <c r="J3" s="332"/>
      <c r="M3" s="368" t="s">
        <v>29</v>
      </c>
      <c r="N3" s="368"/>
      <c r="O3" s="368"/>
      <c r="P3" s="368"/>
      <c r="Q3" s="368"/>
    </row>
    <row r="4" spans="3:17" ht="7.35" customHeight="1">
      <c r="C4" s="369"/>
      <c r="D4" s="369"/>
      <c r="H4" s="332"/>
      <c r="I4" s="332"/>
      <c r="J4" s="332"/>
      <c r="M4" s="370" t="s">
        <v>87</v>
      </c>
      <c r="N4" s="370"/>
      <c r="O4" s="370"/>
      <c r="P4" s="370"/>
      <c r="Q4" s="370"/>
    </row>
    <row r="5" spans="3:17" ht="22.15" customHeight="1">
      <c r="C5" s="369" t="s">
        <v>96</v>
      </c>
      <c r="D5" s="369"/>
      <c r="H5" s="332"/>
      <c r="I5" s="332"/>
      <c r="J5" s="332"/>
      <c r="M5" s="370"/>
      <c r="N5" s="370"/>
      <c r="O5" s="370"/>
      <c r="P5" s="370"/>
      <c r="Q5" s="370"/>
    </row>
    <row r="6" spans="3:17" ht="9.6" customHeight="1">
      <c r="H6" s="332"/>
      <c r="I6" s="332"/>
      <c r="J6" s="332"/>
      <c r="M6" s="370"/>
      <c r="N6" s="370"/>
      <c r="O6" s="370"/>
      <c r="P6" s="370"/>
      <c r="Q6" s="370"/>
    </row>
    <row r="7" spans="3:17" ht="13.35" customHeight="1">
      <c r="H7" s="332"/>
      <c r="I7" s="332"/>
      <c r="J7" s="332"/>
      <c r="M7" s="371" t="s">
        <v>97</v>
      </c>
      <c r="N7" s="371"/>
      <c r="O7" s="371"/>
      <c r="P7" s="371"/>
      <c r="Q7" s="371"/>
    </row>
    <row r="8" spans="3:17" ht="1.5" customHeight="1">
      <c r="M8" s="371"/>
      <c r="N8" s="371"/>
      <c r="O8" s="371"/>
      <c r="P8" s="371"/>
      <c r="Q8" s="371"/>
    </row>
    <row r="9" spans="3:17" ht="14.1" customHeight="1">
      <c r="C9" s="370" t="s">
        <v>10</v>
      </c>
      <c r="D9" s="370"/>
      <c r="M9" s="371" t="s">
        <v>31</v>
      </c>
      <c r="N9" s="371"/>
      <c r="O9" s="371"/>
      <c r="P9" s="371"/>
      <c r="Q9" s="371"/>
    </row>
    <row r="10" spans="3:17" ht="0.75" customHeight="1">
      <c r="M10" s="371"/>
      <c r="N10" s="371"/>
      <c r="O10" s="371"/>
      <c r="P10" s="371"/>
      <c r="Q10" s="371"/>
    </row>
    <row r="11" spans="3:17" ht="7.35" customHeight="1">
      <c r="M11" s="371" t="s">
        <v>32</v>
      </c>
      <c r="N11" s="371"/>
      <c r="O11" s="371"/>
      <c r="P11" s="371"/>
      <c r="Q11" s="371"/>
    </row>
    <row r="12" spans="3:17" ht="7.35" customHeight="1">
      <c r="C12" s="371" t="s">
        <v>106</v>
      </c>
      <c r="D12" s="371"/>
      <c r="M12" s="371"/>
      <c r="N12" s="371"/>
      <c r="O12" s="371"/>
      <c r="P12" s="371"/>
      <c r="Q12" s="371"/>
    </row>
    <row r="13" spans="3:17" ht="7.35" customHeight="1">
      <c r="C13" s="371"/>
      <c r="D13" s="371"/>
      <c r="M13" s="370" t="s">
        <v>33</v>
      </c>
      <c r="N13" s="370"/>
      <c r="O13" s="370"/>
      <c r="P13" s="370"/>
      <c r="Q13" s="370"/>
    </row>
    <row r="14" spans="3:17" ht="7.35" customHeight="1">
      <c r="M14" s="370"/>
      <c r="N14" s="370"/>
      <c r="O14" s="370"/>
      <c r="P14" s="370"/>
      <c r="Q14" s="370"/>
    </row>
    <row r="15" spans="3:17" ht="14.85" customHeight="1">
      <c r="M15" s="370" t="s">
        <v>35</v>
      </c>
      <c r="N15" s="370"/>
      <c r="O15" s="370"/>
      <c r="P15" s="370"/>
      <c r="Q15" s="370"/>
    </row>
    <row r="16" spans="3:17" ht="14.85" customHeight="1">
      <c r="M16" s="368" t="s">
        <v>62</v>
      </c>
      <c r="N16" s="368"/>
      <c r="O16" s="368"/>
      <c r="P16" s="368"/>
      <c r="Q16" s="368"/>
    </row>
    <row r="17" spans="1:19" ht="7.35" customHeight="1"/>
    <row r="18" spans="1:19" ht="22.15" customHeight="1">
      <c r="B18" s="372" t="s">
        <v>34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</row>
    <row r="19" spans="1:19" ht="22.1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22.15" customHeight="1">
      <c r="A20" s="3"/>
      <c r="B20" s="358" t="s">
        <v>36</v>
      </c>
      <c r="C20" s="359"/>
      <c r="D20" s="358" t="s">
        <v>37</v>
      </c>
      <c r="E20" s="359"/>
      <c r="F20" s="6"/>
      <c r="G20" s="359" t="s">
        <v>38</v>
      </c>
      <c r="H20" s="359"/>
      <c r="I20" s="117" t="s">
        <v>39</v>
      </c>
      <c r="J20" s="358" t="s">
        <v>40</v>
      </c>
      <c r="K20" s="359"/>
      <c r="L20" s="358" t="s">
        <v>41</v>
      </c>
      <c r="M20" s="359"/>
      <c r="N20" s="117" t="s">
        <v>53</v>
      </c>
      <c r="O20" s="117" t="s">
        <v>44</v>
      </c>
      <c r="P20" s="117" t="s">
        <v>54</v>
      </c>
      <c r="Q20" s="358" t="s">
        <v>7</v>
      </c>
      <c r="R20" s="359"/>
      <c r="S20" s="4"/>
    </row>
    <row r="21" spans="1:19" ht="17.850000000000001" customHeight="1">
      <c r="A21" s="3"/>
      <c r="B21" s="360">
        <v>547064636</v>
      </c>
      <c r="C21" s="352"/>
      <c r="D21" s="360">
        <v>114800966804511</v>
      </c>
      <c r="E21" s="352"/>
      <c r="F21" s="363" t="s">
        <v>125</v>
      </c>
      <c r="G21" s="355"/>
      <c r="H21" s="346"/>
      <c r="I21" s="363" t="s">
        <v>126</v>
      </c>
      <c r="J21" s="363" t="s">
        <v>127</v>
      </c>
      <c r="K21" s="346"/>
      <c r="L21" s="373">
        <v>256996</v>
      </c>
      <c r="M21" s="346"/>
      <c r="N21" s="363" t="s">
        <v>128</v>
      </c>
      <c r="O21" s="118" t="s">
        <v>28</v>
      </c>
      <c r="P21" s="118" t="s">
        <v>8</v>
      </c>
      <c r="Q21" s="363" t="s">
        <v>64</v>
      </c>
      <c r="R21" s="346"/>
      <c r="S21" s="4"/>
    </row>
    <row r="22" spans="1:19" ht="11.85" customHeight="1">
      <c r="A22" s="3"/>
      <c r="B22" s="361"/>
      <c r="C22" s="362"/>
      <c r="D22" s="361"/>
      <c r="E22" s="362"/>
      <c r="F22" s="364"/>
      <c r="G22" s="365"/>
      <c r="H22" s="366"/>
      <c r="I22" s="367"/>
      <c r="J22" s="364"/>
      <c r="K22" s="366"/>
      <c r="L22" s="364"/>
      <c r="M22" s="366"/>
      <c r="N22" s="367"/>
      <c r="O22" s="9"/>
      <c r="P22" s="9"/>
      <c r="Q22" s="364"/>
      <c r="R22" s="366"/>
      <c r="S22" s="4"/>
    </row>
    <row r="23" spans="1:19" ht="17.850000000000001" customHeight="1">
      <c r="A23" s="3"/>
      <c r="B23" s="351">
        <v>558615424</v>
      </c>
      <c r="C23" s="352"/>
      <c r="D23" s="351">
        <v>2770173889385</v>
      </c>
      <c r="E23" s="352"/>
      <c r="F23" s="345" t="s">
        <v>129</v>
      </c>
      <c r="G23" s="355"/>
      <c r="H23" s="346"/>
      <c r="I23" s="345" t="s">
        <v>130</v>
      </c>
      <c r="J23" s="345" t="s">
        <v>131</v>
      </c>
      <c r="K23" s="346"/>
      <c r="L23" s="357">
        <v>6273</v>
      </c>
      <c r="M23" s="346"/>
      <c r="N23" s="345" t="s">
        <v>132</v>
      </c>
      <c r="O23" s="342" t="s">
        <v>42</v>
      </c>
      <c r="P23" s="118" t="s">
        <v>8</v>
      </c>
      <c r="Q23" s="345" t="s">
        <v>65</v>
      </c>
      <c r="R23" s="346"/>
      <c r="S23" s="4"/>
    </row>
    <row r="24" spans="1:19" ht="11.85" customHeight="1">
      <c r="A24" s="3"/>
      <c r="B24" s="353"/>
      <c r="C24" s="354"/>
      <c r="D24" s="353"/>
      <c r="E24" s="354"/>
      <c r="F24" s="347"/>
      <c r="G24" s="356"/>
      <c r="H24" s="348"/>
      <c r="I24" s="350"/>
      <c r="J24" s="347"/>
      <c r="K24" s="348"/>
      <c r="L24" s="347"/>
      <c r="M24" s="348"/>
      <c r="N24" s="350"/>
      <c r="O24" s="343"/>
      <c r="P24" s="10"/>
      <c r="Q24" s="347"/>
      <c r="R24" s="348"/>
      <c r="S24" s="4"/>
    </row>
    <row r="25" spans="1:19" ht="3.75" customHeight="1">
      <c r="A25" s="3"/>
      <c r="B25" s="7"/>
      <c r="C25" s="8"/>
      <c r="D25" s="7"/>
      <c r="E25" s="8"/>
      <c r="F25" s="7"/>
      <c r="G25" s="2"/>
      <c r="H25" s="8"/>
      <c r="I25" s="9"/>
      <c r="J25" s="7"/>
      <c r="K25" s="8"/>
      <c r="L25" s="7"/>
      <c r="M25" s="8"/>
      <c r="N25" s="9"/>
      <c r="O25" s="344"/>
      <c r="P25" s="9"/>
      <c r="Q25" s="7"/>
      <c r="R25" s="8"/>
      <c r="S25" s="4"/>
    </row>
    <row r="26" spans="1:19" ht="17.850000000000001" customHeight="1">
      <c r="A26" s="3"/>
      <c r="B26" s="351">
        <v>3081277</v>
      </c>
      <c r="C26" s="352"/>
      <c r="D26" s="351">
        <v>10528722624</v>
      </c>
      <c r="E26" s="352"/>
      <c r="F26" s="345" t="s">
        <v>133</v>
      </c>
      <c r="G26" s="355"/>
      <c r="H26" s="346"/>
      <c r="I26" s="345" t="s">
        <v>103</v>
      </c>
      <c r="J26" s="345" t="s">
        <v>134</v>
      </c>
      <c r="K26" s="346"/>
      <c r="L26" s="357">
        <v>3830</v>
      </c>
      <c r="M26" s="346"/>
      <c r="N26" s="345" t="s">
        <v>135</v>
      </c>
      <c r="O26" s="342" t="s">
        <v>43</v>
      </c>
      <c r="P26" s="118" t="s">
        <v>8</v>
      </c>
      <c r="Q26" s="345" t="s">
        <v>66</v>
      </c>
      <c r="R26" s="346"/>
      <c r="S26" s="4"/>
    </row>
    <row r="27" spans="1:19" ht="11.85" customHeight="1">
      <c r="A27" s="3"/>
      <c r="B27" s="353"/>
      <c r="C27" s="354"/>
      <c r="D27" s="353"/>
      <c r="E27" s="354"/>
      <c r="F27" s="347"/>
      <c r="G27" s="356"/>
      <c r="H27" s="348"/>
      <c r="I27" s="350"/>
      <c r="J27" s="347"/>
      <c r="K27" s="348"/>
      <c r="L27" s="347"/>
      <c r="M27" s="348"/>
      <c r="N27" s="350"/>
      <c r="O27" s="343"/>
      <c r="P27" s="10"/>
      <c r="Q27" s="347"/>
      <c r="R27" s="348"/>
      <c r="S27" s="4"/>
    </row>
    <row r="28" spans="1:19" ht="3.75" customHeight="1">
      <c r="A28" s="3"/>
      <c r="B28" s="7"/>
      <c r="C28" s="8"/>
      <c r="D28" s="7"/>
      <c r="E28" s="8"/>
      <c r="F28" s="7"/>
      <c r="G28" s="2"/>
      <c r="H28" s="8"/>
      <c r="I28" s="9"/>
      <c r="J28" s="7"/>
      <c r="K28" s="8"/>
      <c r="L28" s="7"/>
      <c r="M28" s="8"/>
      <c r="N28" s="9"/>
      <c r="O28" s="344"/>
      <c r="P28" s="9"/>
      <c r="Q28" s="7"/>
      <c r="R28" s="8"/>
      <c r="S28" s="4"/>
    </row>
    <row r="29" spans="1:19" ht="74.099999999999994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>
        <f>SUM(L21:M28)</f>
        <v>267099</v>
      </c>
      <c r="M29" s="5"/>
      <c r="N29" s="5"/>
      <c r="O29" s="5"/>
      <c r="P29" s="5"/>
      <c r="Q29" s="5"/>
      <c r="R29" s="5"/>
    </row>
    <row r="30" spans="1:19" ht="57.75" customHeight="1"/>
    <row r="31" spans="1:19" ht="58.5" customHeight="1"/>
    <row r="32" spans="1:19" ht="22.15" customHeight="1">
      <c r="A32" s="349" t="s">
        <v>9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</row>
  </sheetData>
  <mergeCells count="48">
    <mergeCell ref="M15:Q15"/>
    <mergeCell ref="H2:J7"/>
    <mergeCell ref="M2:Q2"/>
    <mergeCell ref="C3:D4"/>
    <mergeCell ref="M3:Q3"/>
    <mergeCell ref="M4:Q6"/>
    <mergeCell ref="C5:D5"/>
    <mergeCell ref="M7:Q8"/>
    <mergeCell ref="C9:D9"/>
    <mergeCell ref="M9:Q10"/>
    <mergeCell ref="M11:Q12"/>
    <mergeCell ref="C12:D13"/>
    <mergeCell ref="M13:Q14"/>
    <mergeCell ref="M16:Q16"/>
    <mergeCell ref="B18:R18"/>
    <mergeCell ref="B20:C20"/>
    <mergeCell ref="D20:E20"/>
    <mergeCell ref="G20:H20"/>
    <mergeCell ref="J20:K20"/>
    <mergeCell ref="L20:M20"/>
    <mergeCell ref="Q20:R20"/>
    <mergeCell ref="N21:N22"/>
    <mergeCell ref="Q21:R22"/>
    <mergeCell ref="B23:C24"/>
    <mergeCell ref="D23:E24"/>
    <mergeCell ref="F23:H24"/>
    <mergeCell ref="I23:I24"/>
    <mergeCell ref="J23:K24"/>
    <mergeCell ref="L23:M24"/>
    <mergeCell ref="N23:N24"/>
    <mergeCell ref="O23:O25"/>
    <mergeCell ref="B21:C22"/>
    <mergeCell ref="D21:E22"/>
    <mergeCell ref="F21:H22"/>
    <mergeCell ref="I21:I22"/>
    <mergeCell ref="J21:K22"/>
    <mergeCell ref="L21:M22"/>
    <mergeCell ref="A32:R32"/>
    <mergeCell ref="Q23:R24"/>
    <mergeCell ref="B26:C27"/>
    <mergeCell ref="D26:E27"/>
    <mergeCell ref="F26:H27"/>
    <mergeCell ref="I26:I27"/>
    <mergeCell ref="J26:K27"/>
    <mergeCell ref="L26:M27"/>
    <mergeCell ref="N26:N27"/>
    <mergeCell ref="O26:O28"/>
    <mergeCell ref="Q26:R27"/>
  </mergeCells>
  <hyperlinks>
    <hyperlink ref="I21" r:id="rId1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1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0000000}"/>
    <hyperlink ref="J21" r:id="rId2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1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1000000}"/>
    <hyperlink ref="L21" r:id="rId3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1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2000000}"/>
    <hyperlink ref="N21" r:id="rId4" display="http://172.16.10.102/ReportViewer.aspx?reportName=PUnitCaseCourtSubjectStatisticsReportDetail&amp;extension=xls&amp;@Clicked=Clicked&amp;@Detail=Stock&amp;@LCode=1&amp;@fromdatetime=1399/01/01&amp;@todatetime=1399/12/30&amp;@CodeSubject=1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3000000}"/>
    <hyperlink ref="I23" r:id="rId5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2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4000000}"/>
    <hyperlink ref="J23" r:id="rId6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2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5000000}"/>
    <hyperlink ref="L23" r:id="rId7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2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6000000}"/>
    <hyperlink ref="N23" r:id="rId8" display="http://172.16.10.102/ReportViewer.aspx?reportName=PUnitCaseCourtSubjectStatisticsReportDetail&amp;extension=xls&amp;@Clicked=Clicked&amp;@Detail=Stock&amp;@LCode=1&amp;@fromdatetime=1399/01/01&amp;@todatetime=1399/12/30&amp;@CodeSubject=2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7000000}"/>
    <hyperlink ref="I26" r:id="rId9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3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8000000}"/>
    <hyperlink ref="J26" r:id="rId10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3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9000000}"/>
    <hyperlink ref="L26" r:id="rId11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3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A000000}"/>
    <hyperlink ref="N26" r:id="rId12" display="http://172.16.10.102/ReportViewer.aspx?reportName=PUnitCaseCourtSubjectStatisticsReportDetail&amp;extension=xls&amp;@Clicked=Clicked&amp;@Detail=Stock&amp;@LCode=1&amp;@fromdatetime=1399/01/01&amp;@todatetime=1399/12/30&amp;@CodeSubject=3&amp;@CreateCaseTypeReportCode=('1','2','3')&amp;@ParentUnitId=1&amp;@ImportanceDegree=('1','2','3')&amp;@Guild=('1','2')&amp;@CaseType=('1')&amp;@NajaUnit=('2','104203','1','104205')&amp;@ViolationPriceFrom=&amp;@ViolationPriceTo=&amp;@CbxPersonType=&amp;@PBRegulatoryPlanID=" xr:uid="{00000000-0004-0000-2C00-00000B000000}"/>
  </hyperlinks>
  <pageMargins left="0.39" right="0.39" top="0.39" bottom="0.39" header="0" footer="0"/>
  <pageSetup orientation="landscape" r:id="rId13"/>
  <drawing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31"/>
  <dimension ref="A1:S32"/>
  <sheetViews>
    <sheetView topLeftCell="A10" workbookViewId="0">
      <selection activeCell="B18" sqref="B18:C19"/>
    </sheetView>
  </sheetViews>
  <sheetFormatPr defaultRowHeight="12.75"/>
  <cols>
    <col min="1" max="2" width="2.5703125" customWidth="1"/>
    <col min="3" max="3" width="23.140625" customWidth="1"/>
    <col min="4" max="5" width="10.28515625" customWidth="1"/>
    <col min="6" max="6" width="1.28515625" customWidth="1"/>
    <col min="7" max="7" width="6.42578125" customWidth="1"/>
    <col min="8" max="8" width="2.5703125" customWidth="1"/>
    <col min="9" max="9" width="9" customWidth="1"/>
    <col min="10" max="10" width="4.140625" customWidth="1"/>
    <col min="11" max="11" width="4.85546875" customWidth="1"/>
    <col min="12" max="12" width="5.140625" customWidth="1"/>
    <col min="13" max="13" width="3.85546875" customWidth="1"/>
    <col min="14" max="14" width="9" customWidth="1"/>
    <col min="15" max="15" width="12.85546875" customWidth="1"/>
    <col min="16" max="16" width="15.42578125" customWidth="1"/>
    <col min="17" max="17" width="3.85546875" customWidth="1"/>
    <col min="18" max="18" width="1.28515625" customWidth="1"/>
    <col min="19" max="19" width="2.85546875" customWidth="1"/>
  </cols>
  <sheetData>
    <row r="1" spans="3:17" ht="29.65" customHeight="1"/>
    <row r="2" spans="3:17" ht="14.85" customHeight="1">
      <c r="H2" s="332"/>
      <c r="I2" s="332"/>
      <c r="J2" s="332"/>
      <c r="M2" s="368" t="s">
        <v>61</v>
      </c>
      <c r="N2" s="368"/>
      <c r="O2" s="368"/>
      <c r="P2" s="368"/>
      <c r="Q2" s="368"/>
    </row>
    <row r="3" spans="3:17" ht="14.85" customHeight="1">
      <c r="C3" s="369" t="s">
        <v>105</v>
      </c>
      <c r="D3" s="369"/>
      <c r="H3" s="332"/>
      <c r="I3" s="332"/>
      <c r="J3" s="332"/>
      <c r="M3" s="368" t="s">
        <v>29</v>
      </c>
      <c r="N3" s="368"/>
      <c r="O3" s="368"/>
      <c r="P3" s="368"/>
      <c r="Q3" s="368"/>
    </row>
    <row r="4" spans="3:17" ht="7.35" customHeight="1">
      <c r="C4" s="369"/>
      <c r="D4" s="369"/>
      <c r="H4" s="332"/>
      <c r="I4" s="332"/>
      <c r="J4" s="332"/>
      <c r="M4" s="370" t="s">
        <v>30</v>
      </c>
      <c r="N4" s="370"/>
      <c r="O4" s="370"/>
      <c r="P4" s="370"/>
      <c r="Q4" s="370"/>
    </row>
    <row r="5" spans="3:17" ht="6.6" customHeight="1">
      <c r="C5" s="369" t="s">
        <v>96</v>
      </c>
      <c r="D5" s="369"/>
      <c r="H5" s="332"/>
      <c r="I5" s="332"/>
      <c r="J5" s="332"/>
      <c r="M5" s="370"/>
      <c r="N5" s="370"/>
      <c r="O5" s="370"/>
      <c r="P5" s="370"/>
      <c r="Q5" s="370"/>
    </row>
    <row r="6" spans="3:17" ht="0.75" customHeight="1">
      <c r="C6" s="369"/>
      <c r="D6" s="369"/>
      <c r="H6" s="332"/>
      <c r="I6" s="332"/>
      <c r="J6" s="332"/>
    </row>
    <row r="7" spans="3:17" ht="14.85" customHeight="1">
      <c r="C7" s="369"/>
      <c r="D7" s="369"/>
      <c r="H7" s="332"/>
      <c r="I7" s="332"/>
      <c r="J7" s="332"/>
      <c r="M7" s="371" t="s">
        <v>97</v>
      </c>
      <c r="N7" s="371"/>
      <c r="O7" s="371"/>
      <c r="P7" s="371"/>
      <c r="Q7" s="371"/>
    </row>
    <row r="8" spans="3:17" ht="14.1" customHeight="1">
      <c r="C8" s="370" t="s">
        <v>10</v>
      </c>
      <c r="D8" s="370"/>
      <c r="H8" s="332"/>
      <c r="I8" s="332"/>
      <c r="J8" s="332"/>
      <c r="M8" s="371" t="s">
        <v>31</v>
      </c>
      <c r="N8" s="371"/>
      <c r="O8" s="371"/>
      <c r="P8" s="371"/>
      <c r="Q8" s="371"/>
    </row>
    <row r="9" spans="3:17" ht="0.75" customHeight="1">
      <c r="H9" s="332"/>
      <c r="I9" s="332"/>
      <c r="J9" s="332"/>
      <c r="M9" s="371"/>
      <c r="N9" s="371"/>
      <c r="O9" s="371"/>
      <c r="P9" s="371"/>
      <c r="Q9" s="371"/>
    </row>
    <row r="10" spans="3:17" ht="7.35" customHeight="1">
      <c r="H10" s="332"/>
      <c r="I10" s="332"/>
      <c r="J10" s="332"/>
      <c r="M10" s="371" t="s">
        <v>32</v>
      </c>
      <c r="N10" s="371"/>
      <c r="O10" s="371"/>
      <c r="P10" s="371"/>
      <c r="Q10" s="371"/>
    </row>
    <row r="11" spans="3:17" ht="0.75" customHeight="1">
      <c r="C11" s="371" t="s">
        <v>106</v>
      </c>
      <c r="D11" s="371"/>
      <c r="H11" s="332"/>
      <c r="I11" s="332"/>
      <c r="J11" s="332"/>
      <c r="M11" s="371"/>
      <c r="N11" s="371"/>
      <c r="O11" s="371"/>
      <c r="P11" s="371"/>
      <c r="Q11" s="371"/>
    </row>
    <row r="12" spans="3:17" ht="6.6" customHeight="1">
      <c r="C12" s="371"/>
      <c r="D12" s="371"/>
      <c r="M12" s="371"/>
      <c r="N12" s="371"/>
      <c r="O12" s="371"/>
      <c r="P12" s="371"/>
      <c r="Q12" s="371"/>
    </row>
    <row r="13" spans="3:17" ht="7.35" customHeight="1">
      <c r="C13" s="371"/>
      <c r="D13" s="371"/>
      <c r="M13" s="370" t="s">
        <v>33</v>
      </c>
      <c r="N13" s="370"/>
      <c r="O13" s="370"/>
      <c r="P13" s="370"/>
      <c r="Q13" s="370"/>
    </row>
    <row r="14" spans="3:17" ht="7.35" customHeight="1">
      <c r="M14" s="370"/>
      <c r="N14" s="370"/>
      <c r="O14" s="370"/>
      <c r="P14" s="370"/>
      <c r="Q14" s="370"/>
    </row>
    <row r="15" spans="3:17" ht="14.85" customHeight="1">
      <c r="M15" s="370" t="s">
        <v>35</v>
      </c>
      <c r="N15" s="370"/>
      <c r="O15" s="370"/>
      <c r="P15" s="370"/>
      <c r="Q15" s="370"/>
    </row>
    <row r="16" spans="3:17" ht="14.85" customHeight="1">
      <c r="M16" s="368" t="s">
        <v>62</v>
      </c>
      <c r="N16" s="368"/>
      <c r="O16" s="368"/>
      <c r="P16" s="368"/>
      <c r="Q16" s="368"/>
    </row>
    <row r="17" spans="1:19" ht="7.35" customHeight="1"/>
    <row r="18" spans="1:19" ht="22.15" customHeight="1">
      <c r="B18" s="372" t="s">
        <v>34</v>
      </c>
      <c r="C18" s="372"/>
      <c r="D18" s="372"/>
      <c r="E18" s="372"/>
      <c r="F18" s="372"/>
      <c r="G18" s="372"/>
      <c r="H18" s="372"/>
      <c r="I18" s="372"/>
      <c r="J18" s="372"/>
      <c r="K18" s="372"/>
      <c r="L18" s="372"/>
      <c r="M18" s="372"/>
      <c r="N18" s="372"/>
      <c r="O18" s="372"/>
      <c r="P18" s="372"/>
      <c r="Q18" s="372"/>
      <c r="R18" s="372"/>
    </row>
    <row r="19" spans="1:19" ht="22.15" customHeight="1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9" ht="22.15" customHeight="1">
      <c r="A20" s="3"/>
      <c r="B20" s="358" t="s">
        <v>36</v>
      </c>
      <c r="C20" s="359"/>
      <c r="D20" s="358" t="s">
        <v>37</v>
      </c>
      <c r="E20" s="359"/>
      <c r="F20" s="6"/>
      <c r="G20" s="359" t="s">
        <v>38</v>
      </c>
      <c r="H20" s="359"/>
      <c r="I20" s="117" t="s">
        <v>39</v>
      </c>
      <c r="J20" s="358" t="s">
        <v>40</v>
      </c>
      <c r="K20" s="359"/>
      <c r="L20" s="358" t="s">
        <v>41</v>
      </c>
      <c r="M20" s="359"/>
      <c r="N20" s="117" t="s">
        <v>53</v>
      </c>
      <c r="O20" s="117" t="s">
        <v>44</v>
      </c>
      <c r="P20" s="117" t="s">
        <v>54</v>
      </c>
      <c r="Q20" s="358" t="s">
        <v>7</v>
      </c>
      <c r="R20" s="359"/>
      <c r="S20" s="4"/>
    </row>
    <row r="21" spans="1:19" ht="17.850000000000001" customHeight="1">
      <c r="A21" s="3"/>
      <c r="B21" s="360">
        <v>350388588</v>
      </c>
      <c r="C21" s="352"/>
      <c r="D21" s="360">
        <v>128841037368877</v>
      </c>
      <c r="E21" s="352"/>
      <c r="F21" s="363" t="s">
        <v>102</v>
      </c>
      <c r="G21" s="355"/>
      <c r="H21" s="346"/>
      <c r="I21" s="363" t="s">
        <v>107</v>
      </c>
      <c r="J21" s="363" t="s">
        <v>108</v>
      </c>
      <c r="K21" s="346"/>
      <c r="L21" s="373">
        <v>452507</v>
      </c>
      <c r="M21" s="346"/>
      <c r="N21" s="363" t="s">
        <v>109</v>
      </c>
      <c r="O21" s="118" t="s">
        <v>28</v>
      </c>
      <c r="P21" s="118" t="s">
        <v>8</v>
      </c>
      <c r="Q21" s="363" t="s">
        <v>64</v>
      </c>
      <c r="R21" s="346"/>
      <c r="S21" s="4"/>
    </row>
    <row r="22" spans="1:19" ht="11.85" customHeight="1">
      <c r="A22" s="3"/>
      <c r="B22" s="361"/>
      <c r="C22" s="362"/>
      <c r="D22" s="361"/>
      <c r="E22" s="362"/>
      <c r="F22" s="364"/>
      <c r="G22" s="365"/>
      <c r="H22" s="366"/>
      <c r="I22" s="367"/>
      <c r="J22" s="364"/>
      <c r="K22" s="366"/>
      <c r="L22" s="364"/>
      <c r="M22" s="366"/>
      <c r="N22" s="367"/>
      <c r="O22" s="9"/>
      <c r="P22" s="9"/>
      <c r="Q22" s="364"/>
      <c r="R22" s="366"/>
      <c r="S22" s="4"/>
    </row>
    <row r="23" spans="1:19" ht="17.850000000000001" customHeight="1">
      <c r="A23" s="3"/>
      <c r="B23" s="351">
        <v>997648926</v>
      </c>
      <c r="C23" s="352"/>
      <c r="D23" s="351">
        <v>63947300874872</v>
      </c>
      <c r="E23" s="352"/>
      <c r="F23" s="345" t="s">
        <v>110</v>
      </c>
      <c r="G23" s="355"/>
      <c r="H23" s="346"/>
      <c r="I23" s="345" t="s">
        <v>111</v>
      </c>
      <c r="J23" s="345" t="s">
        <v>112</v>
      </c>
      <c r="K23" s="346"/>
      <c r="L23" s="357">
        <v>82245</v>
      </c>
      <c r="M23" s="346"/>
      <c r="N23" s="345" t="s">
        <v>113</v>
      </c>
      <c r="O23" s="342" t="s">
        <v>42</v>
      </c>
      <c r="P23" s="118" t="s">
        <v>8</v>
      </c>
      <c r="Q23" s="345" t="s">
        <v>65</v>
      </c>
      <c r="R23" s="346"/>
      <c r="S23" s="4"/>
    </row>
    <row r="24" spans="1:19" ht="11.85" customHeight="1">
      <c r="A24" s="3"/>
      <c r="B24" s="353"/>
      <c r="C24" s="354"/>
      <c r="D24" s="353"/>
      <c r="E24" s="354"/>
      <c r="F24" s="347"/>
      <c r="G24" s="356"/>
      <c r="H24" s="348"/>
      <c r="I24" s="350"/>
      <c r="J24" s="347"/>
      <c r="K24" s="348"/>
      <c r="L24" s="347"/>
      <c r="M24" s="348"/>
      <c r="N24" s="350"/>
      <c r="O24" s="343"/>
      <c r="P24" s="10"/>
      <c r="Q24" s="347"/>
      <c r="R24" s="348"/>
      <c r="S24" s="4"/>
    </row>
    <row r="25" spans="1:19" ht="3.75" customHeight="1">
      <c r="A25" s="3"/>
      <c r="B25" s="7"/>
      <c r="C25" s="8"/>
      <c r="D25" s="7"/>
      <c r="E25" s="8"/>
      <c r="F25" s="7"/>
      <c r="G25" s="2"/>
      <c r="H25" s="8"/>
      <c r="I25" s="9"/>
      <c r="J25" s="7"/>
      <c r="K25" s="8"/>
      <c r="L25" s="7"/>
      <c r="M25" s="8"/>
      <c r="N25" s="9"/>
      <c r="O25" s="344"/>
      <c r="P25" s="9"/>
      <c r="Q25" s="7"/>
      <c r="R25" s="8"/>
      <c r="S25" s="4"/>
    </row>
    <row r="26" spans="1:19" ht="17.850000000000001" customHeight="1">
      <c r="A26" s="3"/>
      <c r="B26" s="351">
        <v>6906972923</v>
      </c>
      <c r="C26" s="352"/>
      <c r="D26" s="351">
        <v>300308275729534</v>
      </c>
      <c r="E26" s="352"/>
      <c r="F26" s="345" t="s">
        <v>114</v>
      </c>
      <c r="G26" s="355"/>
      <c r="H26" s="346"/>
      <c r="I26" s="345" t="s">
        <v>98</v>
      </c>
      <c r="J26" s="345" t="s">
        <v>115</v>
      </c>
      <c r="K26" s="346"/>
      <c r="L26" s="357">
        <v>51721</v>
      </c>
      <c r="M26" s="346"/>
      <c r="N26" s="345" t="s">
        <v>116</v>
      </c>
      <c r="O26" s="342" t="s">
        <v>43</v>
      </c>
      <c r="P26" s="118" t="s">
        <v>8</v>
      </c>
      <c r="Q26" s="345" t="s">
        <v>66</v>
      </c>
      <c r="R26" s="346"/>
      <c r="S26" s="4"/>
    </row>
    <row r="27" spans="1:19" ht="11.85" customHeight="1">
      <c r="A27" s="3"/>
      <c r="B27" s="353"/>
      <c r="C27" s="354"/>
      <c r="D27" s="353"/>
      <c r="E27" s="354"/>
      <c r="F27" s="347"/>
      <c r="G27" s="356"/>
      <c r="H27" s="348"/>
      <c r="I27" s="350"/>
      <c r="J27" s="347"/>
      <c r="K27" s="348"/>
      <c r="L27" s="347"/>
      <c r="M27" s="348"/>
      <c r="N27" s="350"/>
      <c r="O27" s="343"/>
      <c r="P27" s="10"/>
      <c r="Q27" s="347"/>
      <c r="R27" s="348"/>
      <c r="S27" s="4"/>
    </row>
    <row r="28" spans="1:19" ht="3.75" customHeight="1">
      <c r="A28" s="3"/>
      <c r="B28" s="7"/>
      <c r="C28" s="8"/>
      <c r="D28" s="7"/>
      <c r="E28" s="8"/>
      <c r="F28" s="7"/>
      <c r="G28" s="2"/>
      <c r="H28" s="8"/>
      <c r="I28" s="9"/>
      <c r="J28" s="7"/>
      <c r="K28" s="8"/>
      <c r="L28" s="7"/>
      <c r="M28" s="8"/>
      <c r="N28" s="9"/>
      <c r="O28" s="344"/>
      <c r="P28" s="9"/>
      <c r="Q28" s="7"/>
      <c r="R28" s="8"/>
      <c r="S28" s="4"/>
    </row>
    <row r="29" spans="1:19" ht="74.099999999999994" customHeight="1">
      <c r="B29" s="5"/>
      <c r="C29" s="5"/>
      <c r="D29" s="5"/>
      <c r="E29" s="5"/>
      <c r="F29" s="5"/>
      <c r="G29" s="5"/>
      <c r="H29" s="5"/>
      <c r="I29" s="5"/>
      <c r="J29" s="5"/>
      <c r="K29" s="5"/>
      <c r="L29" s="5">
        <f>SUM(L21:M28)</f>
        <v>586473</v>
      </c>
      <c r="M29" s="5"/>
      <c r="N29" s="5"/>
      <c r="O29" s="5"/>
      <c r="P29" s="5"/>
      <c r="Q29" s="5"/>
      <c r="R29" s="5"/>
    </row>
    <row r="30" spans="1:19" ht="70.349999999999994" customHeight="1"/>
    <row r="31" spans="1:19" ht="70.349999999999994" customHeight="1"/>
    <row r="32" spans="1:19" ht="22.15" customHeight="1">
      <c r="A32" s="349" t="s">
        <v>9</v>
      </c>
      <c r="B32" s="349"/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</row>
  </sheetData>
  <mergeCells count="48">
    <mergeCell ref="L20:M20"/>
    <mergeCell ref="H2:J11"/>
    <mergeCell ref="M2:Q2"/>
    <mergeCell ref="C3:D4"/>
    <mergeCell ref="M3:Q3"/>
    <mergeCell ref="M4:Q5"/>
    <mergeCell ref="C5:D7"/>
    <mergeCell ref="M7:Q7"/>
    <mergeCell ref="C8:D8"/>
    <mergeCell ref="M8:Q9"/>
    <mergeCell ref="M10:Q12"/>
    <mergeCell ref="C11:D13"/>
    <mergeCell ref="M13:Q14"/>
    <mergeCell ref="M15:Q15"/>
    <mergeCell ref="M16:Q16"/>
    <mergeCell ref="B18:R18"/>
    <mergeCell ref="I23:I24"/>
    <mergeCell ref="J23:K24"/>
    <mergeCell ref="L23:M24"/>
    <mergeCell ref="Q20:R20"/>
    <mergeCell ref="B21:C22"/>
    <mergeCell ref="D21:E22"/>
    <mergeCell ref="F21:H22"/>
    <mergeCell ref="I21:I22"/>
    <mergeCell ref="J21:K22"/>
    <mergeCell ref="L21:M22"/>
    <mergeCell ref="N21:N22"/>
    <mergeCell ref="Q21:R22"/>
    <mergeCell ref="B20:C20"/>
    <mergeCell ref="D20:E20"/>
    <mergeCell ref="G20:H20"/>
    <mergeCell ref="J20:K20"/>
    <mergeCell ref="O26:O28"/>
    <mergeCell ref="Q26:R27"/>
    <mergeCell ref="A32:R32"/>
    <mergeCell ref="N23:N24"/>
    <mergeCell ref="O23:O25"/>
    <mergeCell ref="Q23:R24"/>
    <mergeCell ref="B26:C27"/>
    <mergeCell ref="D26:E27"/>
    <mergeCell ref="F26:H27"/>
    <mergeCell ref="I26:I27"/>
    <mergeCell ref="J26:K27"/>
    <mergeCell ref="L26:M27"/>
    <mergeCell ref="N26:N27"/>
    <mergeCell ref="B23:C24"/>
    <mergeCell ref="D23:E24"/>
    <mergeCell ref="F23:H24"/>
  </mergeCells>
  <hyperlinks>
    <hyperlink ref="I21" r:id="rId1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1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0000000}"/>
    <hyperlink ref="J21" r:id="rId2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1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1000000}"/>
    <hyperlink ref="L21" r:id="rId3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1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2000000}"/>
    <hyperlink ref="N21" r:id="rId4" display="http://172.16.10.102/ReportViewer.aspx?reportName=PUnitCaseCourtSubjectStatisticsReportDetail&amp;extension=xls&amp;@Clicked=Clicked&amp;@Detail=Stock&amp;@LCode=1&amp;@fromdatetime=1399/01/01&amp;@todatetime=1399/12/30&amp;@CodeSubject=1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3000000}"/>
    <hyperlink ref="I23" r:id="rId5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2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4000000}"/>
    <hyperlink ref="J23" r:id="rId6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2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5000000}"/>
    <hyperlink ref="L23" r:id="rId7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2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6000000}"/>
    <hyperlink ref="N23" r:id="rId8" display="http://172.16.10.102/ReportViewer.aspx?reportName=PUnitCaseCourtSubjectStatisticsReportDetail&amp;extension=xls&amp;@Clicked=Clicked&amp;@Detail=Stock&amp;@LCode=1&amp;@fromdatetime=1399/01/01&amp;@todatetime=1399/12/30&amp;@CodeSubject=2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7000000}"/>
    <hyperlink ref="I26" r:id="rId9" display="http://172.16.10.102/ReportViewer.aspx?reportName=PUnitCaseCourtSubjectStatisticsReportDetail&amp;extension=xls&amp;@Clicked=Clicked&amp;@Detail=Remianed&amp;@LCode=1&amp;@fromdatetime=1399/01/01&amp;@todatetime=1399/12/30&amp;@CreateCaseTypeReport= عادی و گشت سیار و طرح نظارتي&amp;@CodeSubject=3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8000000}"/>
    <hyperlink ref="J26" r:id="rId10" display="http://172.16.10.102/ReportViewer.aspx?reportName=PUnitCaseCourtSubjectStatisticsReportDetail&amp;@Clicked=Clicked&amp;@Detail=Output&amp;@LCode=1&amp;@fromdatetime=1399/01/01&amp;@todatetime=1399/12/30&amp;@CreateCaseTypeReport= عادی و گشت سیار و طرح نظارتي&amp;extension=xls&amp;@CodeSubject=3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9000000}"/>
    <hyperlink ref="L26" r:id="rId11" display="http://172.16.10.102/ReportViewer.aspx?reportName=PUnitCaseCourtSubjectStatisticsReportDetail&amp;@Clicked=Clicked&amp;@Detail=Input&amp;@LCode=1&amp;@fromdatetime=1399/01/01&amp;@todatetime=1399/12/30&amp;@CreateCaseTypeReport= عادی و گشت سیار و طرح نظارتي&amp;extension=xls&amp;@CodeSubject=3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A000000}"/>
    <hyperlink ref="N26" r:id="rId12" display="http://172.16.10.102/ReportViewer.aspx?reportName=PUnitCaseCourtSubjectStatisticsReportDetail&amp;extension=xls&amp;@Clicked=Clicked&amp;@Detail=Stock&amp;@LCode=1&amp;@fromdatetime=1399/01/01&amp;@todatetime=1399/12/30&amp;@CodeSubject=3&amp;@CreateCaseTypeReportCode=('1','2','3')&amp;@ParentUnitId=1&amp;@ImportanceDegree=('1','2','3')&amp;@Guild=('1','2')&amp;@CaseType=('1')&amp;@NajaUnit=&amp;@ViolationPriceFrom=&amp;@ViolationPriceTo=&amp;@CbxPersonType=&amp;@PBRegulatoryPlanID=" xr:uid="{00000000-0004-0000-2D00-00000B000000}"/>
  </hyperlinks>
  <pageMargins left="0.39" right="0.39" top="0.39" bottom="0.39" header="0" footer="0"/>
  <pageSetup orientation="landscape" r:id="rId13"/>
  <drawing r:id="rId1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32">
    <tabColor rgb="FF7030A0"/>
    <pageSetUpPr fitToPage="1"/>
  </sheetPr>
  <dimension ref="B2:F9"/>
  <sheetViews>
    <sheetView rightToLeft="1" workbookViewId="0">
      <selection activeCell="B18" sqref="B18:C19"/>
    </sheetView>
  </sheetViews>
  <sheetFormatPr defaultRowHeight="12.75"/>
  <cols>
    <col min="1" max="1" width="9.140625" style="97"/>
    <col min="2" max="2" width="26.7109375" style="97" bestFit="1" customWidth="1"/>
    <col min="3" max="3" width="16.5703125" style="97" customWidth="1"/>
    <col min="4" max="4" width="12.42578125" style="97" customWidth="1"/>
    <col min="5" max="5" width="14.42578125" style="97" customWidth="1"/>
    <col min="6" max="6" width="10.140625" style="97" customWidth="1"/>
    <col min="7" max="16384" width="9.140625" style="97"/>
  </cols>
  <sheetData>
    <row r="2" spans="2:6" ht="13.5" thickBot="1"/>
    <row r="3" spans="2:6" ht="50.25" customHeight="1" thickTop="1" thickBot="1">
      <c r="B3" s="374" t="s">
        <v>207</v>
      </c>
      <c r="C3" s="375"/>
      <c r="D3" s="375"/>
      <c r="E3" s="375"/>
      <c r="F3" s="376"/>
    </row>
    <row r="4" spans="2:6" ht="27.75" thickTop="1" thickBot="1">
      <c r="B4" s="98" t="s">
        <v>89</v>
      </c>
      <c r="C4" s="99" t="s">
        <v>104</v>
      </c>
      <c r="D4" s="99" t="s">
        <v>91</v>
      </c>
      <c r="E4" s="99" t="s">
        <v>90</v>
      </c>
      <c r="F4" s="100" t="s">
        <v>91</v>
      </c>
    </row>
    <row r="5" spans="2:6" ht="27">
      <c r="B5" s="101" t="s">
        <v>92</v>
      </c>
      <c r="C5" s="102">
        <f>VALUE('اصناف1400 '!L21)+VALUE('اصناف1400 '!L24)+VALUE('اصناف1400 '!L26)</f>
        <v>91591</v>
      </c>
      <c r="D5" s="103">
        <f>C5/C$8</f>
        <v>0.28254525487099125</v>
      </c>
      <c r="E5" s="102">
        <f>'اصناف 99'!L29</f>
        <v>167916</v>
      </c>
      <c r="F5" s="104">
        <f>E5/E$8</f>
        <v>0.28631497102168385</v>
      </c>
    </row>
    <row r="6" spans="2:6" ht="27">
      <c r="B6" s="105" t="s">
        <v>93</v>
      </c>
      <c r="C6" s="106">
        <f>VALUE('صمت 1400'!L20)+VALUE('صمت 1400'!L23)+VALUE('صمت 1400'!L25)</f>
        <v>141676</v>
      </c>
      <c r="D6" s="107">
        <f>C6/C$8</f>
        <v>0.43705038190545525</v>
      </c>
      <c r="E6" s="106">
        <f>'صمت 99'!L29</f>
        <v>267099</v>
      </c>
      <c r="F6" s="108">
        <f t="shared" ref="D6:F8" si="0">E6/E$8</f>
        <v>0.4554327309185589</v>
      </c>
    </row>
    <row r="7" spans="2:6" ht="27.75" thickBot="1">
      <c r="B7" s="109" t="s">
        <v>94</v>
      </c>
      <c r="C7" s="110">
        <f>C8-C5-C6</f>
        <v>90897</v>
      </c>
      <c r="D7" s="111">
        <f t="shared" si="0"/>
        <v>0.2804043632235535</v>
      </c>
      <c r="E7" s="110">
        <f>E8-E5-E6</f>
        <v>151458</v>
      </c>
      <c r="F7" s="112">
        <f t="shared" si="0"/>
        <v>0.25825229805975725</v>
      </c>
    </row>
    <row r="8" spans="2:6" ht="27.75" thickBot="1">
      <c r="B8" s="113" t="s">
        <v>95</v>
      </c>
      <c r="C8" s="114">
        <f>VALUE('کل 1400'!L21)+VALUE('کل 1400'!L24)+VALUE('کل 1400'!L26)</f>
        <v>324164</v>
      </c>
      <c r="D8" s="115">
        <f t="shared" si="0"/>
        <v>1</v>
      </c>
      <c r="E8" s="114">
        <f>'کل 99'!L29</f>
        <v>586473</v>
      </c>
      <c r="F8" s="116">
        <f t="shared" si="0"/>
        <v>1</v>
      </c>
    </row>
    <row r="9" spans="2:6" ht="13.5" thickTop="1"/>
  </sheetData>
  <mergeCells count="1">
    <mergeCell ref="B3:F3"/>
  </mergeCells>
  <printOptions horizont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38">
    <tabColor rgb="FF92D050"/>
  </sheetPr>
  <dimension ref="A1:AF27"/>
  <sheetViews>
    <sheetView topLeftCell="B2" zoomScale="80" zoomScaleNormal="80" workbookViewId="0">
      <selection activeCell="B18" sqref="B18:C21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06"/>
      <c r="P2" s="406"/>
      <c r="Q2" s="406"/>
      <c r="Y2" s="407" t="s">
        <v>163</v>
      </c>
      <c r="Z2" s="407"/>
      <c r="AA2" s="407"/>
      <c r="AB2" s="407"/>
    </row>
    <row r="3" spans="1:32" ht="7.35" customHeight="1">
      <c r="O3" s="406"/>
      <c r="P3" s="406"/>
      <c r="Q3" s="406"/>
      <c r="W3" s="408" t="s">
        <v>52</v>
      </c>
      <c r="X3" s="408"/>
      <c r="Y3" s="408"/>
      <c r="Z3" s="408"/>
      <c r="AA3" s="408"/>
      <c r="AB3" s="408"/>
    </row>
    <row r="4" spans="1:32" ht="14.85" customHeight="1">
      <c r="C4" s="409" t="s">
        <v>105</v>
      </c>
      <c r="D4" s="409"/>
      <c r="E4" s="409"/>
      <c r="F4" s="409"/>
      <c r="G4" s="409"/>
      <c r="O4" s="406"/>
      <c r="P4" s="406"/>
      <c r="Q4" s="406"/>
      <c r="W4" s="408"/>
      <c r="X4" s="408"/>
      <c r="Y4" s="408"/>
      <c r="Z4" s="408"/>
      <c r="AA4" s="408"/>
      <c r="AB4" s="408"/>
    </row>
    <row r="5" spans="1:32" ht="7.35" customHeight="1">
      <c r="C5" s="409"/>
      <c r="D5" s="409"/>
      <c r="E5" s="409"/>
      <c r="F5" s="409"/>
      <c r="G5" s="409"/>
      <c r="O5" s="406"/>
      <c r="P5" s="406"/>
      <c r="Q5" s="406"/>
      <c r="W5" s="410" t="s">
        <v>155</v>
      </c>
      <c r="X5" s="410"/>
      <c r="Y5" s="410"/>
      <c r="Z5" s="410"/>
      <c r="AA5" s="411" t="s">
        <v>60</v>
      </c>
      <c r="AB5" s="411"/>
    </row>
    <row r="6" spans="1:32" ht="14.85" customHeight="1">
      <c r="C6" s="409" t="s">
        <v>164</v>
      </c>
      <c r="D6" s="409"/>
      <c r="E6" s="409"/>
      <c r="F6" s="409"/>
      <c r="G6" s="409"/>
      <c r="O6" s="406"/>
      <c r="P6" s="406"/>
      <c r="Q6" s="406"/>
      <c r="W6" s="410"/>
      <c r="X6" s="410"/>
      <c r="Y6" s="410"/>
      <c r="Z6" s="410"/>
      <c r="AA6" s="411"/>
      <c r="AB6" s="411"/>
    </row>
    <row r="7" spans="1:32" ht="7.35" customHeight="1">
      <c r="C7" s="409"/>
      <c r="D7" s="409"/>
      <c r="E7" s="409"/>
      <c r="F7" s="409"/>
      <c r="G7" s="409"/>
      <c r="O7" s="406"/>
      <c r="P7" s="406"/>
      <c r="Q7" s="406"/>
    </row>
    <row r="8" spans="1:32" ht="11.1" customHeight="1">
      <c r="C8" s="412" t="s">
        <v>10</v>
      </c>
      <c r="D8" s="412"/>
      <c r="E8" s="412"/>
      <c r="F8" s="412"/>
      <c r="G8" s="412"/>
      <c r="O8" s="406"/>
      <c r="P8" s="406"/>
      <c r="Q8" s="406"/>
    </row>
    <row r="9" spans="1:32" ht="3.75" customHeight="1">
      <c r="O9" s="406"/>
      <c r="P9" s="406"/>
      <c r="Q9" s="406"/>
    </row>
    <row r="10" spans="1:32" ht="0.75" customHeight="1">
      <c r="O10" s="406"/>
      <c r="P10" s="406"/>
      <c r="Q10" s="406"/>
      <c r="W10" s="398" t="s">
        <v>11</v>
      </c>
      <c r="X10" s="398"/>
      <c r="Y10" s="398"/>
      <c r="Z10" s="398"/>
      <c r="AA10" s="398"/>
      <c r="AB10" s="398"/>
    </row>
    <row r="11" spans="1:32" ht="14.1" customHeight="1">
      <c r="W11" s="398"/>
      <c r="X11" s="398"/>
      <c r="Y11" s="398"/>
      <c r="Z11" s="398"/>
      <c r="AA11" s="398"/>
      <c r="AB11" s="398"/>
    </row>
    <row r="12" spans="1:32" ht="7.35" customHeight="1">
      <c r="A12" s="397" t="s">
        <v>12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8"/>
      <c r="X12" s="398"/>
      <c r="Y12" s="398"/>
      <c r="Z12" s="398"/>
      <c r="AA12" s="398"/>
      <c r="AB12" s="398"/>
      <c r="AC12" s="397"/>
      <c r="AD12" s="397"/>
      <c r="AE12" s="397"/>
      <c r="AF12" s="397"/>
    </row>
    <row r="13" spans="1:32" ht="14.85" customHeight="1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8" t="s">
        <v>13</v>
      </c>
      <c r="X13" s="398"/>
      <c r="Y13" s="398"/>
      <c r="Z13" s="398"/>
      <c r="AA13" s="398"/>
      <c r="AB13" s="398"/>
      <c r="AC13" s="397"/>
      <c r="AD13" s="397"/>
      <c r="AE13" s="397"/>
      <c r="AF13" s="397"/>
    </row>
    <row r="14" spans="1:32" ht="7.35" customHeight="1">
      <c r="W14" s="398"/>
      <c r="X14" s="398"/>
      <c r="Y14" s="398"/>
      <c r="Z14" s="398"/>
      <c r="AA14" s="398"/>
      <c r="AB14" s="398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399" t="s">
        <v>14</v>
      </c>
      <c r="C16" s="400"/>
      <c r="D16" s="401"/>
      <c r="E16" s="399" t="s">
        <v>15</v>
      </c>
      <c r="F16" s="401"/>
      <c r="G16" s="399" t="s">
        <v>16</v>
      </c>
      <c r="H16" s="400"/>
      <c r="I16" s="401"/>
      <c r="J16" s="399" t="s">
        <v>17</v>
      </c>
      <c r="K16" s="401"/>
      <c r="L16" s="399" t="s">
        <v>18</v>
      </c>
      <c r="M16" s="401"/>
      <c r="N16" s="399" t="s">
        <v>19</v>
      </c>
      <c r="O16" s="400"/>
      <c r="P16" s="400"/>
      <c r="Q16" s="400"/>
      <c r="R16" s="401"/>
      <c r="S16" s="399" t="s">
        <v>20</v>
      </c>
      <c r="T16" s="401"/>
      <c r="U16" s="399" t="s">
        <v>21</v>
      </c>
      <c r="V16" s="400"/>
      <c r="W16" s="401"/>
      <c r="X16" s="399" t="s">
        <v>22</v>
      </c>
      <c r="Y16" s="402"/>
      <c r="Z16" s="399" t="s">
        <v>23</v>
      </c>
      <c r="AA16" s="402"/>
      <c r="AB16" s="399" t="s">
        <v>44</v>
      </c>
      <c r="AC16" s="402"/>
      <c r="AD16" s="399" t="s">
        <v>7</v>
      </c>
      <c r="AE16" s="167"/>
    </row>
    <row r="17" spans="1:31" ht="29.65" customHeight="1">
      <c r="A17" s="168"/>
      <c r="B17" s="377" t="s">
        <v>24</v>
      </c>
      <c r="C17" s="378"/>
      <c r="D17" s="175" t="s">
        <v>25</v>
      </c>
      <c r="E17" s="175" t="s">
        <v>26</v>
      </c>
      <c r="F17" s="175" t="s">
        <v>25</v>
      </c>
      <c r="G17" s="377" t="s">
        <v>26</v>
      </c>
      <c r="H17" s="378"/>
      <c r="I17" s="175" t="s">
        <v>25</v>
      </c>
      <c r="J17" s="175" t="s">
        <v>26</v>
      </c>
      <c r="K17" s="175" t="s">
        <v>25</v>
      </c>
      <c r="L17" s="175" t="s">
        <v>26</v>
      </c>
      <c r="M17" s="175" t="s">
        <v>25</v>
      </c>
      <c r="N17" s="377" t="s">
        <v>26</v>
      </c>
      <c r="O17" s="394"/>
      <c r="P17" s="378"/>
      <c r="Q17" s="377" t="s">
        <v>25</v>
      </c>
      <c r="R17" s="378"/>
      <c r="S17" s="175" t="s">
        <v>26</v>
      </c>
      <c r="T17" s="175" t="s">
        <v>25</v>
      </c>
      <c r="U17" s="175" t="s">
        <v>26</v>
      </c>
      <c r="V17" s="377" t="s">
        <v>25</v>
      </c>
      <c r="W17" s="378"/>
      <c r="X17" s="403"/>
      <c r="Y17" s="404"/>
      <c r="Z17" s="403"/>
      <c r="AA17" s="404"/>
      <c r="AB17" s="403"/>
      <c r="AC17" s="404"/>
      <c r="AD17" s="405"/>
      <c r="AE17" s="167"/>
    </row>
    <row r="18" spans="1:31" ht="29.65" customHeight="1">
      <c r="A18" s="168"/>
      <c r="B18" s="386">
        <v>15250000</v>
      </c>
      <c r="C18" s="387"/>
      <c r="D18" s="181">
        <v>6</v>
      </c>
      <c r="E18" s="176">
        <v>0</v>
      </c>
      <c r="F18" s="181">
        <v>1</v>
      </c>
      <c r="G18" s="386">
        <v>0</v>
      </c>
      <c r="H18" s="387"/>
      <c r="I18" s="181">
        <v>0</v>
      </c>
      <c r="J18" s="177">
        <v>0</v>
      </c>
      <c r="K18" s="182">
        <v>1</v>
      </c>
      <c r="L18" s="177">
        <v>1500000</v>
      </c>
      <c r="M18" s="182">
        <v>8</v>
      </c>
      <c r="N18" s="388">
        <v>2120000000</v>
      </c>
      <c r="O18" s="389"/>
      <c r="P18" s="390"/>
      <c r="Q18" s="391">
        <v>3</v>
      </c>
      <c r="R18" s="392"/>
      <c r="S18" s="177">
        <v>1500000</v>
      </c>
      <c r="T18" s="182">
        <v>9</v>
      </c>
      <c r="U18" s="177">
        <v>1921500000</v>
      </c>
      <c r="V18" s="391">
        <v>10</v>
      </c>
      <c r="W18" s="392"/>
      <c r="X18" s="393" t="s">
        <v>8</v>
      </c>
      <c r="Y18" s="392"/>
      <c r="Z18" s="393" t="s">
        <v>27</v>
      </c>
      <c r="AA18" s="392"/>
      <c r="AB18" s="377" t="s">
        <v>43</v>
      </c>
      <c r="AC18" s="392"/>
      <c r="AD18" s="178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395"/>
      <c r="AC19" s="396"/>
      <c r="AD19" s="166"/>
      <c r="AE19" s="167"/>
    </row>
    <row r="20" spans="1:31" ht="29.65" customHeight="1">
      <c r="A20" s="168"/>
      <c r="B20" s="380">
        <v>2026691620</v>
      </c>
      <c r="C20" s="381"/>
      <c r="D20" s="183">
        <v>489</v>
      </c>
      <c r="E20" s="179">
        <v>124148000</v>
      </c>
      <c r="F20" s="183">
        <v>25</v>
      </c>
      <c r="G20" s="380">
        <v>919600000</v>
      </c>
      <c r="H20" s="381"/>
      <c r="I20" s="183">
        <v>4</v>
      </c>
      <c r="J20" s="180">
        <v>262607500</v>
      </c>
      <c r="K20" s="184">
        <v>28</v>
      </c>
      <c r="L20" s="180">
        <v>2568434250</v>
      </c>
      <c r="M20" s="184">
        <v>505</v>
      </c>
      <c r="N20" s="382">
        <v>12232756004</v>
      </c>
      <c r="O20" s="383"/>
      <c r="P20" s="384"/>
      <c r="Q20" s="385">
        <v>565</v>
      </c>
      <c r="R20" s="378"/>
      <c r="S20" s="180">
        <v>3875584750</v>
      </c>
      <c r="T20" s="184">
        <v>563</v>
      </c>
      <c r="U20" s="180">
        <v>15054552304</v>
      </c>
      <c r="V20" s="385">
        <v>903</v>
      </c>
      <c r="W20" s="378"/>
      <c r="X20" s="377" t="s">
        <v>8</v>
      </c>
      <c r="Y20" s="378"/>
      <c r="Z20" s="377" t="s">
        <v>27</v>
      </c>
      <c r="AA20" s="378"/>
      <c r="AB20" s="377" t="s">
        <v>28</v>
      </c>
      <c r="AC20" s="378"/>
      <c r="AD20" s="175" t="s">
        <v>65</v>
      </c>
      <c r="AE20" s="167"/>
    </row>
    <row r="21" spans="1:31" ht="29.65" customHeight="1">
      <c r="A21" s="168"/>
      <c r="B21" s="380">
        <v>1754673345</v>
      </c>
      <c r="C21" s="381"/>
      <c r="D21" s="183">
        <v>4</v>
      </c>
      <c r="E21" s="179">
        <v>0</v>
      </c>
      <c r="F21" s="183">
        <v>0</v>
      </c>
      <c r="G21" s="380">
        <v>0</v>
      </c>
      <c r="H21" s="381"/>
      <c r="I21" s="183">
        <v>0</v>
      </c>
      <c r="J21" s="180">
        <v>0</v>
      </c>
      <c r="K21" s="184">
        <v>0</v>
      </c>
      <c r="L21" s="180">
        <v>713000000</v>
      </c>
      <c r="M21" s="184">
        <v>5</v>
      </c>
      <c r="N21" s="382">
        <v>8040000</v>
      </c>
      <c r="O21" s="383"/>
      <c r="P21" s="384"/>
      <c r="Q21" s="385">
        <v>2</v>
      </c>
      <c r="R21" s="378"/>
      <c r="S21" s="180">
        <v>713000000</v>
      </c>
      <c r="T21" s="184">
        <v>5</v>
      </c>
      <c r="U21" s="180">
        <v>693000000</v>
      </c>
      <c r="V21" s="385">
        <v>4</v>
      </c>
      <c r="W21" s="378"/>
      <c r="X21" s="377" t="s">
        <v>8</v>
      </c>
      <c r="Y21" s="378"/>
      <c r="Z21" s="377" t="s">
        <v>27</v>
      </c>
      <c r="AA21" s="378"/>
      <c r="AB21" s="377" t="s">
        <v>42</v>
      </c>
      <c r="AC21" s="378"/>
      <c r="AD21" s="175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79" t="s">
        <v>9</v>
      </c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</row>
    <row r="27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90.7:88/ReportViewer.aspx?reportName=PProductStatisticsPecuniary&amp;@Clicked=Clicked&amp;@Detail=Pecuniary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param=1&amp;@CreateCaseType=&amp;@PBTradeUnitTypeID=&amp;@TradeUnitTypeID=" xr:uid="{00000000-0004-0000-3500-000000000000}"/>
    <hyperlink ref="F18" r:id="rId2" display="http://172.16.90.7:88/ReportViewer.aspx?reportName=PProductStatisticsDetailReport&amp;@Clicked=Clicked&amp;@Detail=Writ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1000000}"/>
    <hyperlink ref="I18" r:id="rId3" display="http://172.16.90.7:88/ReportViewer.aspx?reportName=PProductStatisticsDetailReport&amp;@Clicked=Clicked&amp;@Detail=Incapacity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2000000}"/>
    <hyperlink ref="K18" r:id="rId4" display="http://172.16.90.7:88/ReportViewer.aspx?reportName=PProductStatisticsDetailReport&amp;@Clicked=Clicked&amp;@Detail=Absolution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3000000}"/>
    <hyperlink ref="M18" r:id="rId5" display="http://172.16.90.7:88/ReportViewer.aspx?reportName=PProductStatisticsDetailReport&amp;@Clicked=Clicked&amp;@Detail=Penalty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4000000}"/>
    <hyperlink ref="Q18" r:id="rId6" display="http://172.16.90.7:88/ReportViewer.aspx?reportName=PProductStatisticsDetailReport&amp;@Clicked=Clicked&amp;@Detail=Remained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5000000}"/>
    <hyperlink ref="T18" r:id="rId7" display="http://172.16.90.7:88/ReportViewer.aspx?reportName=PProductStatisticsDetailReport&amp;@Clicked=Clicked&amp;@Detail=Output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6000000}"/>
    <hyperlink ref="V18" r:id="rId8" display="http://172.16.90.7:88/ReportViewer.aspx?reportName=PProductStatisticsDetailReport&amp;@Clicked=Clicked&amp;@Detail=Input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7000000}"/>
    <hyperlink ref="D20" r:id="rId9" display="http://172.16.90.7:88/ReportViewer.aspx?reportName=PProductStatisticsPecuniary&amp;@Clicked=Clicked&amp;@Detail=Pecuniary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param=1&amp;@CreateCaseType=&amp;@PBTradeUnitTypeID=&amp;@TradeUnitTypeID=" xr:uid="{00000000-0004-0000-3500-000008000000}"/>
    <hyperlink ref="F20" r:id="rId10" display="http://172.16.90.7:88/ReportViewer.aspx?reportName=PProductStatisticsDetailReport&amp;@Clicked=Clicked&amp;@Detail=Writ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9000000}"/>
    <hyperlink ref="I20" r:id="rId11" display="http://172.16.90.7:88/ReportViewer.aspx?reportName=PProductStatisticsDetailReport&amp;@Clicked=Clicked&amp;@Detail=Incapacity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A000000}"/>
    <hyperlink ref="K20" r:id="rId12" display="http://172.16.90.7:88/ReportViewer.aspx?reportName=PProductStatisticsDetailReport&amp;@Clicked=Clicked&amp;@Detail=Absolution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B000000}"/>
    <hyperlink ref="M20" r:id="rId13" display="http://172.16.90.7:88/ReportViewer.aspx?reportName=PProductStatisticsDetailReport&amp;@Clicked=Clicked&amp;@Detail=Penalty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C000000}"/>
    <hyperlink ref="Q20" r:id="rId14" display="http://172.16.90.7:88/ReportViewer.aspx?reportName=PProductStatisticsDetailReport&amp;@Clicked=Clicked&amp;@Detail=Remained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D000000}"/>
    <hyperlink ref="T20" r:id="rId15" display="http://172.16.90.7:88/ReportViewer.aspx?reportName=PProductStatisticsDetailReport&amp;@Clicked=Clicked&amp;@Detail=Output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E000000}"/>
    <hyperlink ref="V20" r:id="rId16" display="http://172.16.90.7:88/ReportViewer.aspx?reportName=PProductStatisticsDetailReport&amp;@Clicked=Clicked&amp;@Detail=Input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0F000000}"/>
    <hyperlink ref="D21" r:id="rId17" display="http://172.16.90.7:88/ReportViewer.aspx?reportName=PProductStatisticsPecuniary&amp;@Clicked=Clicked&amp;@Detail=Pecuniary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param=1&amp;@CreateCaseType=&amp;@PBTradeUnitTypeID=&amp;@TradeUnitTypeID=" xr:uid="{00000000-0004-0000-3500-000010000000}"/>
    <hyperlink ref="F21" r:id="rId18" display="http://172.16.90.7:88/ReportViewer.aspx?reportName=PProductStatisticsDetailReport&amp;@Clicked=Clicked&amp;@Detail=Writ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11000000}"/>
    <hyperlink ref="I21" r:id="rId19" display="http://172.16.90.7:88/ReportViewer.aspx?reportName=PProductStatisticsDetailReport&amp;@Clicked=Clicked&amp;@Detail=Incapacity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12000000}"/>
    <hyperlink ref="K21" r:id="rId20" display="http://172.16.90.7:88/ReportViewer.aspx?reportName=PProductStatisticsDetailReport&amp;@Clicked=Clicked&amp;@Detail=Absolution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13000000}"/>
    <hyperlink ref="M21" r:id="rId21" display="http://172.16.90.7:88/ReportViewer.aspx?reportName=PProductStatisticsDetailReport&amp;@Clicked=Clicked&amp;@Detail=Penalty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14000000}"/>
    <hyperlink ref="Q21" r:id="rId22" display="http://172.16.90.7:88/ReportViewer.aspx?reportName=PProductStatisticsDetailReport&amp;@Clicked=Clicked&amp;@Detail=Remained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15000000}"/>
    <hyperlink ref="T21" r:id="rId23" display="http://172.16.90.7:88/ReportViewer.aspx?reportName=PProductStatisticsDetailReport&amp;@Clicked=Clicked&amp;@Detail=Output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16000000}"/>
    <hyperlink ref="V21" r:id="rId24" display="http://172.16.90.7:88/ReportViewer.aspx?reportName=PProductStatisticsDetailReport&amp;@Clicked=Clicked&amp;@Detail=Input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500-000017000000}"/>
  </hyperlinks>
  <pageMargins left="0.7" right="0.7" top="0.75" bottom="0.75" header="0.3" footer="0.3"/>
  <drawing r:id="rId2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9">
    <tabColor theme="7" tint="0.59999389629810485"/>
  </sheetPr>
  <dimension ref="A1:F26"/>
  <sheetViews>
    <sheetView rightToLeft="1" workbookViewId="0">
      <selection activeCell="B18" sqref="B18:C21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(6)'!AB16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(6)'!AB18</f>
        <v>پرونده ويژه بهداشت، دارو و درمان</v>
      </c>
      <c r="B2" s="149">
        <f>D2+E2-C2</f>
        <v>2</v>
      </c>
      <c r="C2" s="149">
        <f>VALUE('Kala99 (6)'!V18)</f>
        <v>10</v>
      </c>
      <c r="D2" s="149">
        <f>VALUE('Kala99 (6)'!T18)</f>
        <v>9</v>
      </c>
      <c r="E2" s="149">
        <f>VALUE('Kala99 (6)'!Q18)</f>
        <v>3</v>
      </c>
      <c r="F2" s="149">
        <f>VALUE('Kala99 (6)'!B18)</f>
        <v>15250000</v>
      </c>
    </row>
    <row r="3" spans="1:6">
      <c r="A3" s="149">
        <f>'Kala99 (6)'!AB19</f>
        <v>0</v>
      </c>
      <c r="B3" s="149">
        <f t="shared" ref="B3:B26" si="0">D3+E3-C3</f>
        <v>0</v>
      </c>
      <c r="C3" s="149">
        <f>VALUE('Kala99 (6)'!V19)</f>
        <v>0</v>
      </c>
      <c r="D3" s="149">
        <f>VALUE('Kala99 (6)'!T19)</f>
        <v>0</v>
      </c>
      <c r="E3" s="149">
        <f>VALUE('Kala99 (6)'!Q19)</f>
        <v>0</v>
      </c>
      <c r="F3" s="149">
        <f>VALUE('Kala99 (6)'!B19)</f>
        <v>0</v>
      </c>
    </row>
    <row r="4" spans="1:6">
      <c r="A4" s="149" t="str">
        <f>'Kala99 (6)'!AB20</f>
        <v>کالا و خدمات</v>
      </c>
      <c r="B4" s="149">
        <f t="shared" si="0"/>
        <v>225</v>
      </c>
      <c r="C4" s="149">
        <f>VALUE('Kala99 (6)'!V20)</f>
        <v>903</v>
      </c>
      <c r="D4" s="149">
        <f>VALUE('Kala99 (6)'!T20)</f>
        <v>563</v>
      </c>
      <c r="E4" s="149">
        <f>VALUE('Kala99 (6)'!Q20)</f>
        <v>565</v>
      </c>
      <c r="F4" s="149">
        <f>VALUE('Kala99 (6)'!B20)</f>
        <v>2026691620</v>
      </c>
    </row>
    <row r="5" spans="1:6">
      <c r="A5" s="149" t="str">
        <f>'Kala99 (6)'!AB21</f>
        <v>پرونده قاچاق کالا و ارز</v>
      </c>
      <c r="B5" s="149">
        <f t="shared" si="0"/>
        <v>3</v>
      </c>
      <c r="C5" s="149">
        <f>VALUE('Kala99 (6)'!V21)</f>
        <v>4</v>
      </c>
      <c r="D5" s="149">
        <f>VALUE('Kala99 (6)'!T21)</f>
        <v>5</v>
      </c>
      <c r="E5" s="149">
        <f>VALUE('Kala99 (6)'!Q21)</f>
        <v>2</v>
      </c>
      <c r="F5" s="149">
        <f>VALUE('Kala99 (6)'!B21)</f>
        <v>1754673345</v>
      </c>
    </row>
    <row r="6" spans="1:6">
      <c r="A6" s="149">
        <f>'Kala99 (6)'!AB22</f>
        <v>0</v>
      </c>
      <c r="B6" s="149">
        <f t="shared" si="0"/>
        <v>0</v>
      </c>
      <c r="C6" s="149">
        <f>VALUE('Kala99 (6)'!V22)</f>
        <v>0</v>
      </c>
      <c r="D6" s="149">
        <f>VALUE('Kala99 (6)'!T22)</f>
        <v>0</v>
      </c>
      <c r="E6" s="149">
        <f>VALUE('Kala99 (6)'!Q22)</f>
        <v>0</v>
      </c>
      <c r="F6" s="149">
        <f>VALUE('Kala99 (6)'!B22)</f>
        <v>0</v>
      </c>
    </row>
    <row r="7" spans="1:6">
      <c r="A7" s="149">
        <f>'Kala99 (6)'!AB23</f>
        <v>0</v>
      </c>
      <c r="B7" s="149">
        <f t="shared" si="0"/>
        <v>0</v>
      </c>
      <c r="C7" s="149">
        <f>VALUE('Kala99 (6)'!V23)</f>
        <v>0</v>
      </c>
      <c r="D7" s="149">
        <f>VALUE('Kala99 (6)'!T23)</f>
        <v>0</v>
      </c>
      <c r="E7" s="149">
        <f>VALUE('Kala99 (6)'!Q23)</f>
        <v>0</v>
      </c>
      <c r="F7" s="149">
        <f>VALUE('Kala99 (6)'!B23)</f>
        <v>0</v>
      </c>
    </row>
    <row r="8" spans="1:6">
      <c r="A8" s="149">
        <f>'Kala99 (6)'!AB24</f>
        <v>0</v>
      </c>
      <c r="B8" s="149">
        <f t="shared" si="0"/>
        <v>0</v>
      </c>
      <c r="C8" s="149">
        <f>VALUE('Kala99 (6)'!V24)</f>
        <v>0</v>
      </c>
      <c r="D8" s="149">
        <f>VALUE('Kala99 (6)'!T24)</f>
        <v>0</v>
      </c>
      <c r="E8" s="149">
        <f>VALUE('Kala99 (6)'!Q24)</f>
        <v>0</v>
      </c>
      <c r="F8" s="149">
        <f>VALUE('Kala99 (6)'!B24)</f>
        <v>0</v>
      </c>
    </row>
    <row r="9" spans="1:6">
      <c r="A9" s="149">
        <f>'Kala99 (6)'!AB25</f>
        <v>0</v>
      </c>
      <c r="B9" s="149">
        <f t="shared" si="0"/>
        <v>0</v>
      </c>
      <c r="C9" s="149">
        <f>VALUE('Kala99 (6)'!V25)</f>
        <v>0</v>
      </c>
      <c r="D9" s="149">
        <f>VALUE('Kala99 (6)'!T25)</f>
        <v>0</v>
      </c>
      <c r="E9" s="149">
        <f>VALUE('Kala99 (6)'!Q25)</f>
        <v>0</v>
      </c>
      <c r="F9" s="149">
        <f>VALUE('Kala99 (6)'!B25)</f>
        <v>0</v>
      </c>
    </row>
    <row r="10" spans="1:6">
      <c r="A10" s="149">
        <f>'Kala99 (6)'!AB26</f>
        <v>0</v>
      </c>
      <c r="B10" s="149">
        <f t="shared" si="0"/>
        <v>0</v>
      </c>
      <c r="C10" s="149">
        <f>VALUE('Kala99 (6)'!V26)</f>
        <v>0</v>
      </c>
      <c r="D10" s="149">
        <f>VALUE('Kala99 (6)'!T26)</f>
        <v>0</v>
      </c>
      <c r="E10" s="149">
        <f>VALUE('Kala99 (6)'!Q26)</f>
        <v>0</v>
      </c>
      <c r="F10" s="149">
        <f>VALUE('Kala99 (6)'!B26)</f>
        <v>0</v>
      </c>
    </row>
    <row r="11" spans="1:6">
      <c r="A11" s="149">
        <f>'Kala99 (6)'!AB27</f>
        <v>0</v>
      </c>
      <c r="B11" s="149">
        <f t="shared" si="0"/>
        <v>0</v>
      </c>
      <c r="C11" s="149">
        <f>VALUE('Kala99 (6)'!V27)</f>
        <v>0</v>
      </c>
      <c r="D11" s="149">
        <f>VALUE('Kala99 (6)'!T27)</f>
        <v>0</v>
      </c>
      <c r="E11" s="149">
        <f>VALUE('Kala99 (6)'!Q27)</f>
        <v>0</v>
      </c>
      <c r="F11" s="149">
        <f>VALUE('Kala99 (6)'!B27)</f>
        <v>0</v>
      </c>
    </row>
    <row r="12" spans="1:6">
      <c r="A12" s="149">
        <f>'Kala99 (6)'!AB28</f>
        <v>0</v>
      </c>
      <c r="B12" s="149">
        <f t="shared" si="0"/>
        <v>0</v>
      </c>
      <c r="C12" s="149">
        <f>VALUE('Kala99 (6)'!V28)</f>
        <v>0</v>
      </c>
      <c r="D12" s="149">
        <f>VALUE('Kala99 (6)'!T28)</f>
        <v>0</v>
      </c>
      <c r="E12" s="149">
        <f>VALUE('Kala99 (6)'!Q28)</f>
        <v>0</v>
      </c>
      <c r="F12" s="149">
        <f>VALUE('Kala99 (6)'!B28)</f>
        <v>0</v>
      </c>
    </row>
    <row r="13" spans="1:6">
      <c r="A13" s="149">
        <f>'Kala99 (6)'!AB29</f>
        <v>0</v>
      </c>
      <c r="B13" s="149">
        <f t="shared" si="0"/>
        <v>0</v>
      </c>
      <c r="C13" s="149">
        <f>VALUE('Kala99 (6)'!V29)</f>
        <v>0</v>
      </c>
      <c r="D13" s="149">
        <f>VALUE('Kala99 (6)'!T29)</f>
        <v>0</v>
      </c>
      <c r="E13" s="149">
        <f>VALUE('Kala99 (6)'!Q29)</f>
        <v>0</v>
      </c>
      <c r="F13" s="149">
        <f>VALUE('Kala99 (6)'!B29)</f>
        <v>0</v>
      </c>
    </row>
    <row r="14" spans="1:6">
      <c r="A14" s="149">
        <f>'Kala99 (6)'!AB30</f>
        <v>0</v>
      </c>
      <c r="B14" s="149">
        <f t="shared" si="0"/>
        <v>0</v>
      </c>
      <c r="C14" s="149">
        <f>VALUE('Kala99 (6)'!V30)</f>
        <v>0</v>
      </c>
      <c r="D14" s="149">
        <f>VALUE('Kala99 (6)'!T30)</f>
        <v>0</v>
      </c>
      <c r="E14" s="149">
        <f>VALUE('Kala99 (6)'!Q30)</f>
        <v>0</v>
      </c>
      <c r="F14" s="149">
        <f>VALUE('Kala99 (6)'!B30)</f>
        <v>0</v>
      </c>
    </row>
    <row r="15" spans="1:6">
      <c r="A15" s="149">
        <f>'Kala99 (6)'!AB31</f>
        <v>0</v>
      </c>
      <c r="B15" s="149">
        <f t="shared" si="0"/>
        <v>0</v>
      </c>
      <c r="C15" s="149">
        <f>VALUE('Kala99 (6)'!V31)</f>
        <v>0</v>
      </c>
      <c r="D15" s="149">
        <f>VALUE('Kala99 (6)'!T31)</f>
        <v>0</v>
      </c>
      <c r="E15" s="149">
        <f>VALUE('Kala99 (6)'!Q31)</f>
        <v>0</v>
      </c>
      <c r="F15" s="149">
        <f>VALUE('Kala99 (6)'!B31)</f>
        <v>0</v>
      </c>
    </row>
    <row r="16" spans="1:6">
      <c r="A16" s="149">
        <f>'Kala99 (6)'!AB32</f>
        <v>0</v>
      </c>
      <c r="B16" s="149">
        <f t="shared" si="0"/>
        <v>0</v>
      </c>
      <c r="C16" s="149">
        <f>VALUE('Kala99 (6)'!V32)</f>
        <v>0</v>
      </c>
      <c r="D16" s="149">
        <f>VALUE('Kala99 (6)'!T32)</f>
        <v>0</v>
      </c>
      <c r="E16" s="149">
        <f>VALUE('Kala99 (6)'!Q32)</f>
        <v>0</v>
      </c>
      <c r="F16" s="149">
        <f>VALUE('Kala99 (6)'!B32)</f>
        <v>0</v>
      </c>
    </row>
    <row r="17" spans="1:6">
      <c r="A17" s="149">
        <f>'Kala99 (6)'!AB33</f>
        <v>0</v>
      </c>
      <c r="B17" s="149">
        <f t="shared" si="0"/>
        <v>0</v>
      </c>
      <c r="C17" s="149">
        <f>VALUE('Kala99 (6)'!V33)</f>
        <v>0</v>
      </c>
      <c r="D17" s="149">
        <f>VALUE('Kala99 (6)'!T33)</f>
        <v>0</v>
      </c>
      <c r="E17" s="149">
        <f>VALUE('Kala99 (6)'!Q33)</f>
        <v>0</v>
      </c>
      <c r="F17" s="149">
        <f>VALUE('Kala99 (6)'!B33)</f>
        <v>0</v>
      </c>
    </row>
    <row r="18" spans="1:6">
      <c r="A18" s="149">
        <f>'Kala99 (6)'!AB34</f>
        <v>0</v>
      </c>
      <c r="B18" s="149">
        <f t="shared" si="0"/>
        <v>0</v>
      </c>
      <c r="C18" s="149">
        <f>VALUE('Kala99 (6)'!V34)</f>
        <v>0</v>
      </c>
      <c r="D18" s="149">
        <f>VALUE('Kala99 (6)'!T34)</f>
        <v>0</v>
      </c>
      <c r="E18" s="149">
        <f>VALUE('Kala99 (6)'!Q34)</f>
        <v>0</v>
      </c>
      <c r="F18" s="149">
        <f>VALUE('Kala99 (6)'!B34)</f>
        <v>0</v>
      </c>
    </row>
    <row r="19" spans="1:6">
      <c r="A19" s="149">
        <f>'Kala99 (6)'!AB35</f>
        <v>0</v>
      </c>
      <c r="B19" s="149">
        <f t="shared" si="0"/>
        <v>0</v>
      </c>
      <c r="C19" s="149">
        <f>VALUE('Kala99 (6)'!V35)</f>
        <v>0</v>
      </c>
      <c r="D19" s="149">
        <f>VALUE('Kala99 (6)'!T35)</f>
        <v>0</v>
      </c>
      <c r="E19" s="149">
        <f>VALUE('Kala99 (6)'!Q35)</f>
        <v>0</v>
      </c>
      <c r="F19" s="149">
        <f>VALUE('Kala99 (6)'!B35)</f>
        <v>0</v>
      </c>
    </row>
    <row r="20" spans="1:6">
      <c r="A20" s="149">
        <f>'Kala99 (6)'!AB36</f>
        <v>0</v>
      </c>
      <c r="B20" s="149">
        <f t="shared" si="0"/>
        <v>0</v>
      </c>
      <c r="C20" s="149">
        <f>VALUE('Kala99 (6)'!V36)</f>
        <v>0</v>
      </c>
      <c r="D20" s="149">
        <f>VALUE('Kala99 (6)'!T36)</f>
        <v>0</v>
      </c>
      <c r="E20" s="149">
        <f>VALUE('Kala99 (6)'!Q36)</f>
        <v>0</v>
      </c>
      <c r="F20" s="149">
        <f>VALUE('Kala99 (6)'!B36)</f>
        <v>0</v>
      </c>
    </row>
    <row r="21" spans="1:6">
      <c r="A21" s="149">
        <f>'Kala99 (6)'!AB37</f>
        <v>0</v>
      </c>
      <c r="B21" s="149">
        <f t="shared" si="0"/>
        <v>0</v>
      </c>
      <c r="C21" s="149">
        <f>VALUE('Kala99 (6)'!V37)</f>
        <v>0</v>
      </c>
      <c r="D21" s="149">
        <f>VALUE('Kala99 (6)'!T37)</f>
        <v>0</v>
      </c>
      <c r="E21" s="149">
        <f>VALUE('Kala99 (6)'!Q37)</f>
        <v>0</v>
      </c>
      <c r="F21" s="149">
        <f>VALUE('Kala99 (6)'!B37)</f>
        <v>0</v>
      </c>
    </row>
    <row r="22" spans="1:6">
      <c r="A22" s="149">
        <f>'Kala99 (6)'!AB38</f>
        <v>0</v>
      </c>
      <c r="B22" s="149">
        <f t="shared" si="0"/>
        <v>0</v>
      </c>
      <c r="C22" s="149">
        <f>VALUE('Kala99 (6)'!V38)</f>
        <v>0</v>
      </c>
      <c r="D22" s="149">
        <f>VALUE('Kala99 (6)'!T38)</f>
        <v>0</v>
      </c>
      <c r="E22" s="149">
        <f>VALUE('Kala99 (6)'!Q38)</f>
        <v>0</v>
      </c>
      <c r="F22" s="149">
        <f>VALUE('Kala99 (6)'!B38)</f>
        <v>0</v>
      </c>
    </row>
    <row r="23" spans="1:6">
      <c r="A23" s="149">
        <f>'Kala99 (6)'!AB39</f>
        <v>0</v>
      </c>
      <c r="B23" s="149">
        <f t="shared" si="0"/>
        <v>0</v>
      </c>
      <c r="C23" s="149">
        <f>VALUE('Kala99 (6)'!V39)</f>
        <v>0</v>
      </c>
      <c r="D23" s="149">
        <f>VALUE('Kala99 (6)'!T39)</f>
        <v>0</v>
      </c>
      <c r="E23" s="149">
        <f>VALUE('Kala99 (6)'!Q39)</f>
        <v>0</v>
      </c>
      <c r="F23" s="149">
        <f>VALUE('Kala99 (6)'!B39)</f>
        <v>0</v>
      </c>
    </row>
    <row r="24" spans="1:6">
      <c r="A24" s="149">
        <f>'Kala99 (6)'!AB40</f>
        <v>0</v>
      </c>
      <c r="B24" s="149">
        <f t="shared" si="0"/>
        <v>0</v>
      </c>
      <c r="C24" s="149">
        <f>VALUE('Kala99 (6)'!V40)</f>
        <v>0</v>
      </c>
      <c r="D24" s="149">
        <f>VALUE('Kala99 (6)'!T40)</f>
        <v>0</v>
      </c>
      <c r="E24" s="149">
        <f>VALUE('Kala99 (6)'!Q40)</f>
        <v>0</v>
      </c>
      <c r="F24" s="149">
        <f>VALUE('Kala99 (6)'!B40)</f>
        <v>0</v>
      </c>
    </row>
    <row r="25" spans="1:6">
      <c r="A25" s="149">
        <f>'Kala99 (6)'!AB41</f>
        <v>0</v>
      </c>
      <c r="B25" s="149">
        <f t="shared" si="0"/>
        <v>0</v>
      </c>
      <c r="C25" s="149">
        <f>VALUE('Kala99 (6)'!V41)</f>
        <v>0</v>
      </c>
      <c r="D25" s="149">
        <f>VALUE('Kala99 (6)'!T41)</f>
        <v>0</v>
      </c>
      <c r="E25" s="149">
        <f>VALUE('Kala99 (6)'!Q41)</f>
        <v>0</v>
      </c>
      <c r="F25" s="149">
        <f>VALUE('Kala99 (6)'!B41)</f>
        <v>0</v>
      </c>
    </row>
    <row r="26" spans="1:6">
      <c r="A26" s="149">
        <f>'Kala99 (6)'!AB42</f>
        <v>0</v>
      </c>
      <c r="B26" s="149">
        <f t="shared" si="0"/>
        <v>0</v>
      </c>
      <c r="C26" s="149">
        <f>VALUE('Kala99 (6)'!V42)</f>
        <v>0</v>
      </c>
      <c r="D26" s="149">
        <f>VALUE('Kala99 (6)'!T42)</f>
        <v>0</v>
      </c>
      <c r="E26" s="149">
        <f>VALUE('Kala99 (6)'!Q42)</f>
        <v>0</v>
      </c>
      <c r="F26" s="149">
        <f>VALUE('Kala99 (6)'!B42)</f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0">
    <tabColor rgb="FF92D050"/>
  </sheetPr>
  <dimension ref="A1:AF27"/>
  <sheetViews>
    <sheetView zoomScale="80" zoomScaleNormal="80" workbookViewId="0">
      <selection activeCell="B18" sqref="B18:C21"/>
    </sheetView>
  </sheetViews>
  <sheetFormatPr defaultRowHeight="12.75"/>
  <cols>
    <col min="1" max="1" width="1.28515625" style="170" customWidth="1"/>
    <col min="2" max="2" width="17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06"/>
      <c r="P2" s="406"/>
      <c r="Q2" s="406"/>
      <c r="Y2" s="407" t="s">
        <v>163</v>
      </c>
      <c r="Z2" s="407"/>
      <c r="AA2" s="407"/>
      <c r="AB2" s="407"/>
    </row>
    <row r="3" spans="1:32" ht="7.35" customHeight="1">
      <c r="O3" s="406"/>
      <c r="P3" s="406"/>
      <c r="Q3" s="406"/>
      <c r="W3" s="408" t="s">
        <v>52</v>
      </c>
      <c r="X3" s="408"/>
      <c r="Y3" s="408"/>
      <c r="Z3" s="408"/>
      <c r="AA3" s="408"/>
      <c r="AB3" s="408"/>
    </row>
    <row r="4" spans="1:32" ht="14.85" customHeight="1">
      <c r="C4" s="409" t="s">
        <v>136</v>
      </c>
      <c r="D4" s="409"/>
      <c r="E4" s="409"/>
      <c r="F4" s="409"/>
      <c r="G4" s="409"/>
      <c r="O4" s="406"/>
      <c r="P4" s="406"/>
      <c r="Q4" s="406"/>
      <c r="W4" s="408"/>
      <c r="X4" s="408"/>
      <c r="Y4" s="408"/>
      <c r="Z4" s="408"/>
      <c r="AA4" s="408"/>
      <c r="AB4" s="408"/>
    </row>
    <row r="5" spans="1:32" ht="7.35" customHeight="1">
      <c r="C5" s="409"/>
      <c r="D5" s="409"/>
      <c r="E5" s="409"/>
      <c r="F5" s="409"/>
      <c r="G5" s="409"/>
      <c r="O5" s="406"/>
      <c r="P5" s="406"/>
      <c r="Q5" s="406"/>
      <c r="W5" s="410" t="s">
        <v>155</v>
      </c>
      <c r="X5" s="410"/>
      <c r="Y5" s="410"/>
      <c r="Z5" s="410"/>
      <c r="AA5" s="411" t="s">
        <v>60</v>
      </c>
      <c r="AB5" s="411"/>
    </row>
    <row r="6" spans="1:32" ht="14.85" customHeight="1">
      <c r="C6" s="409" t="s">
        <v>162</v>
      </c>
      <c r="D6" s="409"/>
      <c r="E6" s="409"/>
      <c r="F6" s="409"/>
      <c r="G6" s="409"/>
      <c r="O6" s="406"/>
      <c r="P6" s="406"/>
      <c r="Q6" s="406"/>
      <c r="W6" s="410"/>
      <c r="X6" s="410"/>
      <c r="Y6" s="410"/>
      <c r="Z6" s="410"/>
      <c r="AA6" s="411"/>
      <c r="AB6" s="411"/>
    </row>
    <row r="7" spans="1:32" ht="7.35" customHeight="1">
      <c r="C7" s="409"/>
      <c r="D7" s="409"/>
      <c r="E7" s="409"/>
      <c r="F7" s="409"/>
      <c r="G7" s="409"/>
      <c r="O7" s="406"/>
      <c r="P7" s="406"/>
      <c r="Q7" s="406"/>
    </row>
    <row r="8" spans="1:32" ht="11.1" customHeight="1">
      <c r="C8" s="412" t="s">
        <v>10</v>
      </c>
      <c r="D8" s="412"/>
      <c r="E8" s="412"/>
      <c r="F8" s="412"/>
      <c r="G8" s="412"/>
      <c r="O8" s="406"/>
      <c r="P8" s="406"/>
      <c r="Q8" s="406"/>
    </row>
    <row r="9" spans="1:32" ht="3.75" customHeight="1">
      <c r="O9" s="406"/>
      <c r="P9" s="406"/>
      <c r="Q9" s="406"/>
    </row>
    <row r="10" spans="1:32" ht="0.75" customHeight="1">
      <c r="O10" s="406"/>
      <c r="P10" s="406"/>
      <c r="Q10" s="406"/>
      <c r="W10" s="398" t="s">
        <v>11</v>
      </c>
      <c r="X10" s="398"/>
      <c r="Y10" s="398"/>
      <c r="Z10" s="398"/>
      <c r="AA10" s="398"/>
      <c r="AB10" s="398"/>
    </row>
    <row r="11" spans="1:32" ht="14.1" customHeight="1">
      <c r="W11" s="398"/>
      <c r="X11" s="398"/>
      <c r="Y11" s="398"/>
      <c r="Z11" s="398"/>
      <c r="AA11" s="398"/>
      <c r="AB11" s="398"/>
    </row>
    <row r="12" spans="1:32" ht="7.35" customHeight="1">
      <c r="A12" s="397" t="s">
        <v>12</v>
      </c>
      <c r="B12" s="397"/>
      <c r="C12" s="397"/>
      <c r="D12" s="397"/>
      <c r="E12" s="397"/>
      <c r="F12" s="397"/>
      <c r="G12" s="397"/>
      <c r="H12" s="397"/>
      <c r="I12" s="397"/>
      <c r="J12" s="397"/>
      <c r="K12" s="397"/>
      <c r="L12" s="397"/>
      <c r="M12" s="397"/>
      <c r="N12" s="397"/>
      <c r="O12" s="397"/>
      <c r="P12" s="397"/>
      <c r="Q12" s="397"/>
      <c r="R12" s="397"/>
      <c r="S12" s="397"/>
      <c r="T12" s="397"/>
      <c r="U12" s="397"/>
      <c r="V12" s="397"/>
      <c r="W12" s="398"/>
      <c r="X12" s="398"/>
      <c r="Y12" s="398"/>
      <c r="Z12" s="398"/>
      <c r="AA12" s="398"/>
      <c r="AB12" s="398"/>
      <c r="AC12" s="397"/>
      <c r="AD12" s="397"/>
      <c r="AE12" s="397"/>
      <c r="AF12" s="397"/>
    </row>
    <row r="13" spans="1:32" ht="14.85" customHeight="1">
      <c r="A13" s="397"/>
      <c r="B13" s="397"/>
      <c r="C13" s="397"/>
      <c r="D13" s="397"/>
      <c r="E13" s="397"/>
      <c r="F13" s="397"/>
      <c r="G13" s="397"/>
      <c r="H13" s="397"/>
      <c r="I13" s="397"/>
      <c r="J13" s="397"/>
      <c r="K13" s="397"/>
      <c r="L13" s="397"/>
      <c r="M13" s="397"/>
      <c r="N13" s="397"/>
      <c r="O13" s="397"/>
      <c r="P13" s="397"/>
      <c r="Q13" s="397"/>
      <c r="R13" s="397"/>
      <c r="S13" s="397"/>
      <c r="T13" s="397"/>
      <c r="U13" s="397"/>
      <c r="V13" s="397"/>
      <c r="W13" s="398" t="s">
        <v>13</v>
      </c>
      <c r="X13" s="398"/>
      <c r="Y13" s="398"/>
      <c r="Z13" s="398"/>
      <c r="AA13" s="398"/>
      <c r="AB13" s="398"/>
      <c r="AC13" s="397"/>
      <c r="AD13" s="397"/>
      <c r="AE13" s="397"/>
      <c r="AF13" s="397"/>
    </row>
    <row r="14" spans="1:32" ht="7.35" customHeight="1">
      <c r="W14" s="398"/>
      <c r="X14" s="398"/>
      <c r="Y14" s="398"/>
      <c r="Z14" s="398"/>
      <c r="AA14" s="398"/>
      <c r="AB14" s="398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399" t="s">
        <v>14</v>
      </c>
      <c r="C16" s="400"/>
      <c r="D16" s="401"/>
      <c r="E16" s="399" t="s">
        <v>15</v>
      </c>
      <c r="F16" s="401"/>
      <c r="G16" s="399" t="s">
        <v>16</v>
      </c>
      <c r="H16" s="400"/>
      <c r="I16" s="401"/>
      <c r="J16" s="399" t="s">
        <v>17</v>
      </c>
      <c r="K16" s="401"/>
      <c r="L16" s="399" t="s">
        <v>18</v>
      </c>
      <c r="M16" s="401"/>
      <c r="N16" s="399" t="s">
        <v>19</v>
      </c>
      <c r="O16" s="400"/>
      <c r="P16" s="400"/>
      <c r="Q16" s="400"/>
      <c r="R16" s="401"/>
      <c r="S16" s="399" t="s">
        <v>20</v>
      </c>
      <c r="T16" s="401"/>
      <c r="U16" s="399" t="s">
        <v>21</v>
      </c>
      <c r="V16" s="400"/>
      <c r="W16" s="401"/>
      <c r="X16" s="399" t="s">
        <v>22</v>
      </c>
      <c r="Y16" s="402"/>
      <c r="Z16" s="399" t="s">
        <v>23</v>
      </c>
      <c r="AA16" s="402"/>
      <c r="AB16" s="399" t="s">
        <v>44</v>
      </c>
      <c r="AC16" s="402"/>
      <c r="AD16" s="399" t="s">
        <v>7</v>
      </c>
      <c r="AE16" s="167"/>
    </row>
    <row r="17" spans="1:31" ht="29.65" customHeight="1">
      <c r="A17" s="168"/>
      <c r="B17" s="377" t="s">
        <v>24</v>
      </c>
      <c r="C17" s="378"/>
      <c r="D17" s="175" t="s">
        <v>25</v>
      </c>
      <c r="E17" s="175" t="s">
        <v>26</v>
      </c>
      <c r="F17" s="175" t="s">
        <v>25</v>
      </c>
      <c r="G17" s="377" t="s">
        <v>26</v>
      </c>
      <c r="H17" s="378"/>
      <c r="I17" s="175" t="s">
        <v>25</v>
      </c>
      <c r="J17" s="175" t="s">
        <v>26</v>
      </c>
      <c r="K17" s="175" t="s">
        <v>25</v>
      </c>
      <c r="L17" s="175" t="s">
        <v>26</v>
      </c>
      <c r="M17" s="175" t="s">
        <v>25</v>
      </c>
      <c r="N17" s="377" t="s">
        <v>26</v>
      </c>
      <c r="O17" s="394"/>
      <c r="P17" s="378"/>
      <c r="Q17" s="377" t="s">
        <v>25</v>
      </c>
      <c r="R17" s="378"/>
      <c r="S17" s="175" t="s">
        <v>26</v>
      </c>
      <c r="T17" s="175" t="s">
        <v>25</v>
      </c>
      <c r="U17" s="175" t="s">
        <v>26</v>
      </c>
      <c r="V17" s="377" t="s">
        <v>25</v>
      </c>
      <c r="W17" s="378"/>
      <c r="X17" s="403"/>
      <c r="Y17" s="404"/>
      <c r="Z17" s="403"/>
      <c r="AA17" s="404"/>
      <c r="AB17" s="403"/>
      <c r="AC17" s="404"/>
      <c r="AD17" s="405"/>
      <c r="AE17" s="167"/>
    </row>
    <row r="18" spans="1:31" ht="29.65" customHeight="1">
      <c r="A18" s="168"/>
      <c r="B18" s="386">
        <v>75250000</v>
      </c>
      <c r="C18" s="387"/>
      <c r="D18" s="181">
        <v>19</v>
      </c>
      <c r="E18" s="176">
        <v>0</v>
      </c>
      <c r="F18" s="181">
        <v>1</v>
      </c>
      <c r="G18" s="386">
        <v>0</v>
      </c>
      <c r="H18" s="387"/>
      <c r="I18" s="181">
        <v>1</v>
      </c>
      <c r="J18" s="177">
        <v>0</v>
      </c>
      <c r="K18" s="182">
        <v>0</v>
      </c>
      <c r="L18" s="177">
        <v>641000000</v>
      </c>
      <c r="M18" s="182">
        <v>21</v>
      </c>
      <c r="N18" s="388">
        <v>0</v>
      </c>
      <c r="O18" s="389"/>
      <c r="P18" s="390"/>
      <c r="Q18" s="391">
        <v>1</v>
      </c>
      <c r="R18" s="392"/>
      <c r="S18" s="177">
        <v>641000000</v>
      </c>
      <c r="T18" s="182">
        <v>23</v>
      </c>
      <c r="U18" s="177">
        <v>641000000</v>
      </c>
      <c r="V18" s="391">
        <v>24</v>
      </c>
      <c r="W18" s="392"/>
      <c r="X18" s="393" t="s">
        <v>8</v>
      </c>
      <c r="Y18" s="392"/>
      <c r="Z18" s="393" t="s">
        <v>27</v>
      </c>
      <c r="AA18" s="392"/>
      <c r="AB18" s="377" t="s">
        <v>43</v>
      </c>
      <c r="AC18" s="392"/>
      <c r="AD18" s="178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395"/>
      <c r="AC19" s="396"/>
      <c r="AD19" s="166"/>
      <c r="AE19" s="167"/>
    </row>
    <row r="20" spans="1:31" ht="29.65" customHeight="1">
      <c r="A20" s="168"/>
      <c r="B20" s="380">
        <v>94701875183</v>
      </c>
      <c r="C20" s="381"/>
      <c r="D20" s="183">
        <v>2180</v>
      </c>
      <c r="E20" s="179">
        <v>3698984760</v>
      </c>
      <c r="F20" s="183">
        <v>148</v>
      </c>
      <c r="G20" s="380">
        <v>204230000</v>
      </c>
      <c r="H20" s="381"/>
      <c r="I20" s="183">
        <v>9</v>
      </c>
      <c r="J20" s="180">
        <v>110283808400</v>
      </c>
      <c r="K20" s="184">
        <v>73</v>
      </c>
      <c r="L20" s="180">
        <v>108228236003</v>
      </c>
      <c r="M20" s="184">
        <v>2184</v>
      </c>
      <c r="N20" s="382">
        <v>64260735460</v>
      </c>
      <c r="O20" s="383"/>
      <c r="P20" s="384"/>
      <c r="Q20" s="385">
        <v>483</v>
      </c>
      <c r="R20" s="378"/>
      <c r="S20" s="180">
        <v>215523472163</v>
      </c>
      <c r="T20" s="184">
        <v>2439</v>
      </c>
      <c r="U20" s="180">
        <v>138669691754</v>
      </c>
      <c r="V20" s="385">
        <v>1738</v>
      </c>
      <c r="W20" s="378"/>
      <c r="X20" s="377" t="s">
        <v>8</v>
      </c>
      <c r="Y20" s="378"/>
      <c r="Z20" s="377" t="s">
        <v>27</v>
      </c>
      <c r="AA20" s="378"/>
      <c r="AB20" s="377" t="s">
        <v>28</v>
      </c>
      <c r="AC20" s="378"/>
      <c r="AD20" s="175" t="s">
        <v>65</v>
      </c>
      <c r="AE20" s="167"/>
    </row>
    <row r="21" spans="1:31" ht="29.65" customHeight="1">
      <c r="A21" s="168"/>
      <c r="B21" s="380">
        <v>3667272297</v>
      </c>
      <c r="C21" s="381"/>
      <c r="D21" s="183">
        <v>8</v>
      </c>
      <c r="E21" s="179">
        <v>232000000</v>
      </c>
      <c r="F21" s="183">
        <v>1</v>
      </c>
      <c r="G21" s="380">
        <v>661740001</v>
      </c>
      <c r="H21" s="381"/>
      <c r="I21" s="183">
        <v>3</v>
      </c>
      <c r="J21" s="180">
        <v>5024056254</v>
      </c>
      <c r="K21" s="184">
        <v>5</v>
      </c>
      <c r="L21" s="180">
        <v>5170133835</v>
      </c>
      <c r="M21" s="184">
        <v>18</v>
      </c>
      <c r="N21" s="382">
        <v>11677981669</v>
      </c>
      <c r="O21" s="383"/>
      <c r="P21" s="384"/>
      <c r="Q21" s="385">
        <v>6</v>
      </c>
      <c r="R21" s="378"/>
      <c r="S21" s="180">
        <v>6683873836</v>
      </c>
      <c r="T21" s="184">
        <v>24</v>
      </c>
      <c r="U21" s="180">
        <v>16790055505</v>
      </c>
      <c r="V21" s="385">
        <v>25</v>
      </c>
      <c r="W21" s="378"/>
      <c r="X21" s="377" t="s">
        <v>8</v>
      </c>
      <c r="Y21" s="378"/>
      <c r="Z21" s="377" t="s">
        <v>27</v>
      </c>
      <c r="AA21" s="378"/>
      <c r="AB21" s="377" t="s">
        <v>42</v>
      </c>
      <c r="AC21" s="378"/>
      <c r="AD21" s="175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79" t="s">
        <v>9</v>
      </c>
      <c r="B26" s="379"/>
      <c r="C26" s="379"/>
      <c r="D26" s="379"/>
      <c r="E26" s="379"/>
      <c r="F26" s="379"/>
      <c r="G26" s="379"/>
      <c r="H26" s="379"/>
      <c r="I26" s="379"/>
      <c r="J26" s="379"/>
      <c r="K26" s="379"/>
      <c r="L26" s="379"/>
      <c r="M26" s="379"/>
      <c r="N26" s="379"/>
      <c r="O26" s="379"/>
      <c r="P26" s="379"/>
      <c r="Q26" s="379"/>
      <c r="R26" s="379"/>
    </row>
    <row r="27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90.7:88/ReportViewer.aspx?reportName=PProductStatisticsPecuniary&amp;@Clicked=Clicked&amp;@Detail=Pecuniary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param=1&amp;@CreateCaseType=&amp;@PBTradeUnitTypeID=&amp;@TradeUnitTypeID=" xr:uid="{00000000-0004-0000-3700-000000000000}"/>
    <hyperlink ref="F18" r:id="rId2" display="http://172.16.90.7:88/ReportViewer.aspx?reportName=PProductStatisticsDetailReport&amp;@Clicked=Clicked&amp;@Detail=Writ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1000000}"/>
    <hyperlink ref="I18" r:id="rId3" display="http://172.16.90.7:88/ReportViewer.aspx?reportName=PProductStatisticsDetailReport&amp;@Clicked=Clicked&amp;@Detail=Incapacity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2000000}"/>
    <hyperlink ref="K18" r:id="rId4" display="http://172.16.90.7:88/ReportViewer.aspx?reportName=PProductStatisticsDetailReport&amp;@Clicked=Clicked&amp;@Detail=Absolution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3000000}"/>
    <hyperlink ref="M18" r:id="rId5" display="http://172.16.90.7:88/ReportViewer.aspx?reportName=PProductStatisticsDetailReport&amp;@Clicked=Clicked&amp;@Detail=Penalty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4000000}"/>
    <hyperlink ref="Q18" r:id="rId6" display="http://172.16.90.7:88/ReportViewer.aspx?reportName=PProductStatisticsDetailReport&amp;@Clicked=Clicked&amp;@Detail=Remained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5000000}"/>
    <hyperlink ref="T18" r:id="rId7" display="http://172.16.90.7:88/ReportViewer.aspx?reportName=PProductStatisticsDetailReport&amp;@Clicked=Clicked&amp;@Detail=Output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6000000}"/>
    <hyperlink ref="V18" r:id="rId8" display="http://172.16.90.7:88/ReportViewer.aspx?reportName=PProductStatisticsDetailReport&amp;@Clicked=Clicked&amp;@Detail=Input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7000000}"/>
    <hyperlink ref="D20" r:id="rId9" display="http://172.16.90.7:88/ReportViewer.aspx?reportName=PProductStatisticsPecuniary&amp;@Clicked=Clicked&amp;@Detail=Pecuniary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param=1&amp;@CreateCaseType=&amp;@PBTradeUnitTypeID=&amp;@TradeUnitTypeID=" xr:uid="{00000000-0004-0000-3700-000008000000}"/>
    <hyperlink ref="F20" r:id="rId10" display="http://172.16.90.7:88/ReportViewer.aspx?reportName=PProductStatisticsDetailReport&amp;@Clicked=Clicked&amp;@Detail=Writ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9000000}"/>
    <hyperlink ref="I20" r:id="rId11" display="http://172.16.90.7:88/ReportViewer.aspx?reportName=PProductStatisticsDetailReport&amp;@Clicked=Clicked&amp;@Detail=Incapacity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A000000}"/>
    <hyperlink ref="K20" r:id="rId12" display="http://172.16.90.7:88/ReportViewer.aspx?reportName=PProductStatisticsDetailReport&amp;@Clicked=Clicked&amp;@Detail=Absolution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B000000}"/>
    <hyperlink ref="M20" r:id="rId13" display="http://172.16.90.7:88/ReportViewer.aspx?reportName=PProductStatisticsDetailReport&amp;@Clicked=Clicked&amp;@Detail=Penalty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C000000}"/>
    <hyperlink ref="Q20" r:id="rId14" display="http://172.16.90.7:88/ReportViewer.aspx?reportName=PProductStatisticsDetailReport&amp;@Clicked=Clicked&amp;@Detail=Remained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D000000}"/>
    <hyperlink ref="T20" r:id="rId15" display="http://172.16.90.7:88/ReportViewer.aspx?reportName=PProductStatisticsDetailReport&amp;@Clicked=Clicked&amp;@Detail=Output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E000000}"/>
    <hyperlink ref="V20" r:id="rId16" display="http://172.16.90.7:88/ReportViewer.aspx?reportName=PProductStatisticsDetailReport&amp;@Clicked=Clicked&amp;@Detail=Input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0F000000}"/>
    <hyperlink ref="D21" r:id="rId17" display="http://172.16.90.7:88/ReportViewer.aspx?reportName=PProductStatisticsPecuniary&amp;@Clicked=Clicked&amp;@Detail=Pecuniary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param=1&amp;@CreateCaseType=&amp;@PBTradeUnitTypeID=&amp;@TradeUnitTypeID=" xr:uid="{00000000-0004-0000-3700-000010000000}"/>
    <hyperlink ref="F21" r:id="rId18" display="http://172.16.90.7:88/ReportViewer.aspx?reportName=PProductStatisticsDetailReport&amp;@Clicked=Clicked&amp;@Detail=Writ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11000000}"/>
    <hyperlink ref="I21" r:id="rId19" display="http://172.16.90.7:88/ReportViewer.aspx?reportName=PProductStatisticsDetailReport&amp;@Clicked=Clicked&amp;@Detail=Incapacity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12000000}"/>
    <hyperlink ref="K21" r:id="rId20" display="http://172.16.90.7:88/ReportViewer.aspx?reportName=PProductStatisticsDetailReport&amp;@Clicked=Clicked&amp;@Detail=Absolution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13000000}"/>
    <hyperlink ref="M21" r:id="rId21" display="http://172.16.90.7:88/ReportViewer.aspx?reportName=PProductStatisticsDetailReport&amp;@Clicked=Clicked&amp;@Detail=Penalty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14000000}"/>
    <hyperlink ref="Q21" r:id="rId22" display="http://172.16.90.7:88/ReportViewer.aspx?reportName=PProductStatisticsDetailReport&amp;@Clicked=Clicked&amp;@Detail=Remained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15000000}"/>
    <hyperlink ref="T21" r:id="rId23" display="http://172.16.90.7:88/ReportViewer.aspx?reportName=PProductStatisticsDetailReport&amp;@Clicked=Clicked&amp;@Detail=Output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16000000}"/>
    <hyperlink ref="V21" r:id="rId24" display="http://172.16.90.7:88/ReportViewer.aspx?reportName=PProductStatisticsDetailReport&amp;@Clicked=Clicked&amp;@Detail=Input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&amp;@guId=&amp;@CreateCaseType=&amp;@PBTradeUnitTypeID=&amp;@TradeUnitTypeID=" xr:uid="{00000000-0004-0000-3700-000017000000}"/>
  </hyperlinks>
  <pageMargins left="0.7" right="0.7" top="0.75" bottom="0.75" header="0.3" footer="0.3"/>
  <drawing r:id="rId2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1">
    <tabColor theme="7" tint="0.59999389629810485"/>
  </sheetPr>
  <dimension ref="A1:M26"/>
  <sheetViews>
    <sheetView rightToLeft="1" workbookViewId="0">
      <selection activeCell="B18" sqref="B18:C21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(6)'!AB16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(6)'!AB18</f>
        <v>پرونده ويژه بهداشت، دارو و درمان</v>
      </c>
      <c r="B2" s="149">
        <f>D2+E2-C2</f>
        <v>0</v>
      </c>
      <c r="C2" s="149">
        <f>VALUE('Kala1400 (6)'!V18)</f>
        <v>24</v>
      </c>
      <c r="D2" s="149">
        <f>VALUE('Kala1400 (6)'!T18)</f>
        <v>23</v>
      </c>
      <c r="E2" s="149">
        <f>VALUE('Kala1400 (6)'!Q18)</f>
        <v>1</v>
      </c>
      <c r="F2" s="149">
        <f>VALUE('Kala1400 (6)'!B18)</f>
        <v>75250000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(6)'!AB19</f>
        <v>0</v>
      </c>
      <c r="B3" s="149">
        <f t="shared" ref="B3:B26" si="0">D3+E3-C3</f>
        <v>0</v>
      </c>
      <c r="C3" s="149">
        <f>VALUE('Kala1400 (6)'!V19)</f>
        <v>0</v>
      </c>
      <c r="D3" s="149">
        <f>VALUE('Kala1400 (6)'!T19)</f>
        <v>0</v>
      </c>
      <c r="E3" s="149">
        <f>VALUE('Kala1400 (6)'!Q19)</f>
        <v>0</v>
      </c>
      <c r="F3" s="149">
        <f>VALUE('Kala1400 (6)'!B19)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(6)'!AB20</f>
        <v>کالا و خدمات</v>
      </c>
      <c r="B4" s="149">
        <f t="shared" si="0"/>
        <v>1184</v>
      </c>
      <c r="C4" s="149">
        <f>VALUE('Kala1400 (6)'!V20)</f>
        <v>1738</v>
      </c>
      <c r="D4" s="149">
        <f>VALUE('Kala1400 (6)'!T20)</f>
        <v>2439</v>
      </c>
      <c r="E4" s="149">
        <f>VALUE('Kala1400 (6)'!Q20)</f>
        <v>483</v>
      </c>
      <c r="F4" s="149">
        <f>VALUE('Kala1400 (6)'!B20)</f>
        <v>94701875183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'Kala1400 (6)'!AB21</f>
        <v>پرونده قاچاق کالا و ارز</v>
      </c>
      <c r="B5" s="149">
        <f t="shared" si="0"/>
        <v>5</v>
      </c>
      <c r="C5" s="149">
        <f>VALUE('Kala1400 (6)'!V21)</f>
        <v>25</v>
      </c>
      <c r="D5" s="149">
        <f>VALUE('Kala1400 (6)'!T21)</f>
        <v>24</v>
      </c>
      <c r="E5" s="149">
        <f>VALUE('Kala1400 (6)'!Q21)</f>
        <v>6</v>
      </c>
      <c r="F5" s="149">
        <f>VALUE('Kala1400 (6)'!B21)</f>
        <v>3667272297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(6)'!AB22</f>
        <v>0</v>
      </c>
      <c r="B6" s="149">
        <f t="shared" si="0"/>
        <v>0</v>
      </c>
      <c r="C6" s="149">
        <f>VALUE('Kala1400 (6)'!V22)</f>
        <v>0</v>
      </c>
      <c r="D6" s="149">
        <f>VALUE('Kala1400 (6)'!T22)</f>
        <v>0</v>
      </c>
      <c r="E6" s="149">
        <f>VALUE('Kala1400 (6)'!Q22)</f>
        <v>0</v>
      </c>
      <c r="F6" s="149">
        <f>VALUE('Kala1400 (6)'!B22)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(6)'!AB23</f>
        <v>0</v>
      </c>
      <c r="B7" s="149">
        <f t="shared" si="0"/>
        <v>0</v>
      </c>
      <c r="C7" s="149">
        <f>VALUE('Kala1400 (6)'!V23)</f>
        <v>0</v>
      </c>
      <c r="D7" s="149">
        <f>VALUE('Kala1400 (6)'!T23)</f>
        <v>0</v>
      </c>
      <c r="E7" s="149">
        <f>VALUE('Kala1400 (6)'!Q23)</f>
        <v>0</v>
      </c>
      <c r="F7" s="149">
        <f>VALUE('Kala1400 (6)'!B23)</f>
        <v>0</v>
      </c>
    </row>
    <row r="8" spans="1:13">
      <c r="A8" s="149">
        <f>'Kala1400 (6)'!AB24</f>
        <v>0</v>
      </c>
      <c r="B8" s="149">
        <f t="shared" si="0"/>
        <v>0</v>
      </c>
      <c r="C8" s="149">
        <f>VALUE('Kala1400 (6)'!V24)</f>
        <v>0</v>
      </c>
      <c r="D8" s="149">
        <f>VALUE('Kala1400 (6)'!T24)</f>
        <v>0</v>
      </c>
      <c r="E8" s="149">
        <f>VALUE('Kala1400 (6)'!Q24)</f>
        <v>0</v>
      </c>
      <c r="F8" s="149">
        <f>VALUE('Kala1400 (6)'!B24)</f>
        <v>0</v>
      </c>
    </row>
    <row r="9" spans="1:13">
      <c r="A9" s="149">
        <f>'Kala1400 (6)'!AB25</f>
        <v>0</v>
      </c>
      <c r="B9" s="149">
        <f t="shared" si="0"/>
        <v>0</v>
      </c>
      <c r="C9" s="149">
        <f>VALUE('Kala1400 (6)'!V25)</f>
        <v>0</v>
      </c>
      <c r="D9" s="149">
        <f>VALUE('Kala1400 (6)'!T25)</f>
        <v>0</v>
      </c>
      <c r="E9" s="149">
        <f>VALUE('Kala1400 (6)'!Q25)</f>
        <v>0</v>
      </c>
      <c r="F9" s="149">
        <f>VALUE('Kala1400 (6)'!B25)</f>
        <v>0</v>
      </c>
    </row>
    <row r="10" spans="1:13">
      <c r="A10" s="149">
        <f>'Kala1400 (6)'!AB26</f>
        <v>0</v>
      </c>
      <c r="B10" s="149">
        <f t="shared" si="0"/>
        <v>0</v>
      </c>
      <c r="C10" s="149">
        <f>VALUE('Kala1400 (6)'!V26)</f>
        <v>0</v>
      </c>
      <c r="D10" s="149">
        <f>VALUE('Kala1400 (6)'!T26)</f>
        <v>0</v>
      </c>
      <c r="E10" s="149">
        <f>VALUE('Kala1400 (6)'!Q26)</f>
        <v>0</v>
      </c>
      <c r="F10" s="149">
        <f>VALUE('Kala1400 (6)'!B26)</f>
        <v>0</v>
      </c>
    </row>
    <row r="11" spans="1:13">
      <c r="A11" s="149">
        <f>'Kala1400 (6)'!AB27</f>
        <v>0</v>
      </c>
      <c r="B11" s="149">
        <f t="shared" si="0"/>
        <v>0</v>
      </c>
      <c r="C11" s="149">
        <f>VALUE('Kala1400 (6)'!V27)</f>
        <v>0</v>
      </c>
      <c r="D11" s="149">
        <f>VALUE('Kala1400 (6)'!T27)</f>
        <v>0</v>
      </c>
      <c r="E11" s="149">
        <f>VALUE('Kala1400 (6)'!Q27)</f>
        <v>0</v>
      </c>
      <c r="F11" s="149">
        <f>VALUE('Kala1400 (6)'!B27)</f>
        <v>0</v>
      </c>
    </row>
    <row r="12" spans="1:13">
      <c r="A12" s="149">
        <f>'Kala1400 (6)'!AB28</f>
        <v>0</v>
      </c>
      <c r="B12" s="149">
        <f t="shared" si="0"/>
        <v>0</v>
      </c>
      <c r="C12" s="149">
        <f>VALUE('Kala1400 (6)'!V28)</f>
        <v>0</v>
      </c>
      <c r="D12" s="149">
        <f>VALUE('Kala1400 (6)'!T28)</f>
        <v>0</v>
      </c>
      <c r="E12" s="149">
        <f>VALUE('Kala1400 (6)'!Q28)</f>
        <v>0</v>
      </c>
      <c r="F12" s="149">
        <f>VALUE('Kala1400 (6)'!B28)</f>
        <v>0</v>
      </c>
    </row>
    <row r="13" spans="1:13">
      <c r="A13" s="149">
        <f>'Kala1400 (6)'!AB29</f>
        <v>0</v>
      </c>
      <c r="B13" s="149">
        <f t="shared" si="0"/>
        <v>0</v>
      </c>
      <c r="C13" s="149">
        <f>VALUE('Kala1400 (6)'!V29)</f>
        <v>0</v>
      </c>
      <c r="D13" s="149">
        <f>VALUE('Kala1400 (6)'!T29)</f>
        <v>0</v>
      </c>
      <c r="E13" s="149">
        <f>VALUE('Kala1400 (6)'!Q29)</f>
        <v>0</v>
      </c>
      <c r="F13" s="149">
        <f>VALUE('Kala1400 (6)'!B29)</f>
        <v>0</v>
      </c>
    </row>
    <row r="14" spans="1:13">
      <c r="A14" s="149">
        <f>'Kala1400 (6)'!AB30</f>
        <v>0</v>
      </c>
      <c r="B14" s="149">
        <f t="shared" si="0"/>
        <v>0</v>
      </c>
      <c r="C14" s="149">
        <f>VALUE('Kala1400 (6)'!V30)</f>
        <v>0</v>
      </c>
      <c r="D14" s="149">
        <f>VALUE('Kala1400 (6)'!T30)</f>
        <v>0</v>
      </c>
      <c r="E14" s="149">
        <f>VALUE('Kala1400 (6)'!Q30)</f>
        <v>0</v>
      </c>
      <c r="F14" s="149">
        <f>VALUE('Kala1400 (6)'!B30)</f>
        <v>0</v>
      </c>
    </row>
    <row r="15" spans="1:13">
      <c r="A15" s="149">
        <f>'Kala1400 (6)'!AB31</f>
        <v>0</v>
      </c>
      <c r="B15" s="149">
        <f t="shared" si="0"/>
        <v>0</v>
      </c>
      <c r="C15" s="149">
        <f>VALUE('Kala1400 (6)'!V31)</f>
        <v>0</v>
      </c>
      <c r="D15" s="149">
        <f>VALUE('Kala1400 (6)'!T31)</f>
        <v>0</v>
      </c>
      <c r="E15" s="149">
        <f>VALUE('Kala1400 (6)'!Q31)</f>
        <v>0</v>
      </c>
      <c r="F15" s="149">
        <f>VALUE('Kala1400 (6)'!B31)</f>
        <v>0</v>
      </c>
    </row>
    <row r="16" spans="1:13">
      <c r="A16" s="149">
        <f>'Kala1400 (6)'!AB32</f>
        <v>0</v>
      </c>
      <c r="B16" s="149">
        <f t="shared" si="0"/>
        <v>0</v>
      </c>
      <c r="C16" s="149">
        <f>VALUE('Kala1400 (6)'!V32)</f>
        <v>0</v>
      </c>
      <c r="D16" s="149">
        <f>VALUE('Kala1400 (6)'!T32)</f>
        <v>0</v>
      </c>
      <c r="E16" s="149">
        <f>VALUE('Kala1400 (6)'!Q32)</f>
        <v>0</v>
      </c>
      <c r="F16" s="149">
        <f>VALUE('Kala1400 (6)'!B32)</f>
        <v>0</v>
      </c>
    </row>
    <row r="17" spans="1:6">
      <c r="A17" s="149">
        <f>'Kala1400 (6)'!AB33</f>
        <v>0</v>
      </c>
      <c r="B17" s="149">
        <f t="shared" si="0"/>
        <v>0</v>
      </c>
      <c r="C17" s="149">
        <f>VALUE('Kala1400 (6)'!V33)</f>
        <v>0</v>
      </c>
      <c r="D17" s="149">
        <f>VALUE('Kala1400 (6)'!T33)</f>
        <v>0</v>
      </c>
      <c r="E17" s="149">
        <f>VALUE('Kala1400 (6)'!Q33)</f>
        <v>0</v>
      </c>
      <c r="F17" s="149">
        <f>VALUE('Kala1400 (6)'!B33)</f>
        <v>0</v>
      </c>
    </row>
    <row r="18" spans="1:6">
      <c r="A18" s="149">
        <f>'Kala1400 (6)'!AB34</f>
        <v>0</v>
      </c>
      <c r="B18" s="149">
        <f t="shared" si="0"/>
        <v>0</v>
      </c>
      <c r="C18" s="149">
        <f>VALUE('Kala1400 (6)'!V34)</f>
        <v>0</v>
      </c>
      <c r="D18" s="149">
        <f>VALUE('Kala1400 (6)'!T34)</f>
        <v>0</v>
      </c>
      <c r="E18" s="149">
        <f>VALUE('Kala1400 (6)'!Q34)</f>
        <v>0</v>
      </c>
      <c r="F18" s="149">
        <f>VALUE('Kala1400 (6)'!B34)</f>
        <v>0</v>
      </c>
    </row>
    <row r="19" spans="1:6">
      <c r="A19" s="149">
        <f>'Kala1400 (6)'!AB35</f>
        <v>0</v>
      </c>
      <c r="B19" s="149">
        <f t="shared" si="0"/>
        <v>0</v>
      </c>
      <c r="C19" s="149">
        <f>VALUE('Kala1400 (6)'!V35)</f>
        <v>0</v>
      </c>
      <c r="D19" s="149">
        <f>VALUE('Kala1400 (6)'!T35)</f>
        <v>0</v>
      </c>
      <c r="E19" s="149">
        <f>VALUE('Kala1400 (6)'!Q35)</f>
        <v>0</v>
      </c>
      <c r="F19" s="149">
        <f>VALUE('Kala1400 (6)'!B35)</f>
        <v>0</v>
      </c>
    </row>
    <row r="20" spans="1:6">
      <c r="A20" s="149">
        <f>'Kala1400 (6)'!AB36</f>
        <v>0</v>
      </c>
      <c r="B20" s="149">
        <f t="shared" si="0"/>
        <v>0</v>
      </c>
      <c r="C20" s="149">
        <f>VALUE('Kala1400 (6)'!V36)</f>
        <v>0</v>
      </c>
      <c r="D20" s="149">
        <f>VALUE('Kala1400 (6)'!T36)</f>
        <v>0</v>
      </c>
      <c r="E20" s="149">
        <f>VALUE('Kala1400 (6)'!Q36)</f>
        <v>0</v>
      </c>
      <c r="F20" s="149">
        <f>VALUE('Kala1400 (6)'!B36)</f>
        <v>0</v>
      </c>
    </row>
    <row r="21" spans="1:6">
      <c r="A21" s="149">
        <f>'Kala1400 (6)'!AB37</f>
        <v>0</v>
      </c>
      <c r="B21" s="149">
        <f t="shared" si="0"/>
        <v>0</v>
      </c>
      <c r="C21" s="149">
        <f>VALUE('Kala1400 (6)'!V37)</f>
        <v>0</v>
      </c>
      <c r="D21" s="149">
        <f>VALUE('Kala1400 (6)'!T37)</f>
        <v>0</v>
      </c>
      <c r="E21" s="149">
        <f>VALUE('Kala1400 (6)'!Q37)</f>
        <v>0</v>
      </c>
      <c r="F21" s="149">
        <f>VALUE('Kala1400 (6)'!B37)</f>
        <v>0</v>
      </c>
    </row>
    <row r="22" spans="1:6">
      <c r="A22" s="149">
        <f>'Kala1400 (6)'!AB38</f>
        <v>0</v>
      </c>
      <c r="B22" s="149">
        <f t="shared" si="0"/>
        <v>0</v>
      </c>
      <c r="C22" s="149">
        <f>VALUE('Kala1400 (6)'!V38)</f>
        <v>0</v>
      </c>
      <c r="D22" s="149">
        <f>VALUE('Kala1400 (6)'!T38)</f>
        <v>0</v>
      </c>
      <c r="E22" s="149">
        <f>VALUE('Kala1400 (6)'!Q38)</f>
        <v>0</v>
      </c>
      <c r="F22" s="149">
        <f>VALUE('Kala1400 (6)'!B38)</f>
        <v>0</v>
      </c>
    </row>
    <row r="23" spans="1:6">
      <c r="A23" s="149">
        <f>'Kala1400 (6)'!AB39</f>
        <v>0</v>
      </c>
      <c r="B23" s="149">
        <f t="shared" si="0"/>
        <v>0</v>
      </c>
      <c r="C23" s="149">
        <f>VALUE('Kala1400 (6)'!V39)</f>
        <v>0</v>
      </c>
      <c r="D23" s="149">
        <f>VALUE('Kala1400 (6)'!T39)</f>
        <v>0</v>
      </c>
      <c r="E23" s="149">
        <f>VALUE('Kala1400 (6)'!Q39)</f>
        <v>0</v>
      </c>
      <c r="F23" s="149">
        <f>VALUE('Kala1400 (6)'!B39)</f>
        <v>0</v>
      </c>
    </row>
    <row r="24" spans="1:6">
      <c r="A24" s="149">
        <f>'Kala1400 (6)'!AB40</f>
        <v>0</v>
      </c>
      <c r="B24" s="149">
        <f t="shared" si="0"/>
        <v>0</v>
      </c>
      <c r="C24" s="149">
        <f>VALUE('Kala1400 (6)'!V40)</f>
        <v>0</v>
      </c>
      <c r="D24" s="149">
        <f>VALUE('Kala1400 (6)'!T40)</f>
        <v>0</v>
      </c>
      <c r="E24" s="149">
        <f>VALUE('Kala1400 (6)'!Q40)</f>
        <v>0</v>
      </c>
      <c r="F24" s="149">
        <f>VALUE('Kala1400 (6)'!B40)</f>
        <v>0</v>
      </c>
    </row>
    <row r="25" spans="1:6">
      <c r="A25" s="149">
        <f>'Kala1400 (6)'!AB41</f>
        <v>0</v>
      </c>
      <c r="B25" s="149">
        <f t="shared" si="0"/>
        <v>0</v>
      </c>
      <c r="C25" s="149">
        <f>VALUE('Kala1400 (6)'!V41)</f>
        <v>0</v>
      </c>
      <c r="D25" s="149">
        <f>VALUE('Kala1400 (6)'!T41)</f>
        <v>0</v>
      </c>
      <c r="E25" s="149">
        <f>VALUE('Kala1400 (6)'!Q41)</f>
        <v>0</v>
      </c>
      <c r="F25" s="149">
        <f>VALUE('Kala1400 (6)'!B41)</f>
        <v>0</v>
      </c>
    </row>
    <row r="26" spans="1:6">
      <c r="A26" s="149">
        <f>'Kala1400 (6)'!AB42</f>
        <v>0</v>
      </c>
      <c r="B26" s="149">
        <f t="shared" si="0"/>
        <v>0</v>
      </c>
      <c r="C26" s="149">
        <f>VALUE('Kala1400 (6)'!V42)</f>
        <v>0</v>
      </c>
      <c r="D26" s="149">
        <f>VALUE('Kala1400 (6)'!T42)</f>
        <v>0</v>
      </c>
      <c r="E26" s="149">
        <f>VALUE('Kala1400 (6)'!Q42)</f>
        <v>0</v>
      </c>
      <c r="F26" s="149">
        <f>VALUE('Kala1400 (6)'!B42)</f>
        <v>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2">
    <tabColor rgb="FF7030A0"/>
  </sheetPr>
  <dimension ref="A3:J26"/>
  <sheetViews>
    <sheetView rightToLeft="1" zoomScale="80" zoomScaleNormal="80" workbookViewId="0">
      <selection activeCell="B18" sqref="B18:C21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(6)'!$A$2:$G$10,2,FALSE),0)</f>
        <v>1184</v>
      </c>
      <c r="D6" s="21">
        <f>IFERROR(VLOOKUP($A6,'FKala1400 (6)'!$A$2:$G$10,3,FALSE),0)</f>
        <v>1738</v>
      </c>
      <c r="E6" s="21">
        <f>IFERROR(VLOOKUP($A6,'FKala1400 (6)'!$A$2:$G$10,4,FALSE),0)</f>
        <v>2439</v>
      </c>
      <c r="F6" s="21">
        <f>IFERROR(VLOOKUP($A6,'FKala1400 (6)'!$A$2:$G$10,5,FALSE),0)</f>
        <v>483</v>
      </c>
      <c r="G6" s="119">
        <f>IFERROR(VLOOKUP($A6,'FKala1400 (6)'!$A$2:$G$10,6,FALSE),0)</f>
        <v>94701875183</v>
      </c>
    </row>
    <row r="7" spans="1:10">
      <c r="A7" s="299"/>
      <c r="B7" s="23" t="s">
        <v>85</v>
      </c>
      <c r="C7" s="24">
        <f>IFERROR(VLOOKUP($A6,'FKala99 (6)'!$A$2:$G$10,2,FALSE),0)</f>
        <v>225</v>
      </c>
      <c r="D7" s="24">
        <f>IFERROR(VLOOKUP($A6,'FKala99 (6)'!$A$2:$G$10,3,FALSE),0)</f>
        <v>903</v>
      </c>
      <c r="E7" s="24">
        <f>IFERROR(VLOOKUP($A6,'FKala99 (6)'!$A$2:$G$10,4,FALSE),0)</f>
        <v>563</v>
      </c>
      <c r="F7" s="24">
        <f>IFERROR(VLOOKUP($A6,'FKala99 (6)'!$A$2:$G$10,5,FALSE),0)</f>
        <v>565</v>
      </c>
      <c r="G7" s="24">
        <f>IFERROR(VLOOKUP($A6,'FKala99 (6)'!$A$2:$G$10,6,FALSE),0)</f>
        <v>2026691620</v>
      </c>
    </row>
    <row r="8" spans="1:10" ht="30" customHeight="1" thickBot="1">
      <c r="A8" s="300"/>
      <c r="B8" s="26" t="s">
        <v>51</v>
      </c>
      <c r="C8" s="27">
        <f>IFERROR(C6/C7-1,"-")</f>
        <v>4.2622222222222224</v>
      </c>
      <c r="D8" s="27">
        <f>IFERROR(D6/D7-1,"-")</f>
        <v>0.92469545957918053</v>
      </c>
      <c r="E8" s="27">
        <f>IFERROR(E6/E7-1,"-")</f>
        <v>3.3321492007104796</v>
      </c>
      <c r="F8" s="27">
        <f>IFERROR(F6/F7-1,"-")</f>
        <v>-0.14513274336283188</v>
      </c>
      <c r="G8" s="27">
        <f>IFERROR(G6/G7-1,"-")</f>
        <v>45.727323608808327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(6)'!$A$2:$G$10,2,FALSE),0)</f>
        <v>0</v>
      </c>
      <c r="D9" s="21">
        <f>IFERROR(VLOOKUP($A9,'FKala1400 (6)'!$A$2:$G$10,3,FALSE),0)</f>
        <v>24</v>
      </c>
      <c r="E9" s="21">
        <f>IFERROR(VLOOKUP($A9,'FKala1400 (6)'!$A$2:$G$10,4,FALSE),0)</f>
        <v>23</v>
      </c>
      <c r="F9" s="21">
        <f>IFERROR(VLOOKUP($A9,'FKala1400 (6)'!$A$2:$G$10,5,FALSE),0)</f>
        <v>1</v>
      </c>
      <c r="G9" s="55">
        <f>IFERROR(VLOOKUP($A9,'FKala1400 (6)'!$A$2:$G$10,6,FALSE),0)</f>
        <v>75250000</v>
      </c>
    </row>
    <row r="10" spans="1:10" ht="21" customHeight="1">
      <c r="A10" s="301"/>
      <c r="B10" s="23" t="s">
        <v>85</v>
      </c>
      <c r="C10" s="24">
        <f>IFERROR(VLOOKUP($A9,'FKala99 (6)'!$A$2:$G$10,2,FALSE),0)</f>
        <v>2</v>
      </c>
      <c r="D10" s="24">
        <f>IFERROR(VLOOKUP($A9,'FKala99 (6)'!$A$2:$G$10,3,FALSE),0)</f>
        <v>10</v>
      </c>
      <c r="E10" s="24">
        <f>IFERROR(VLOOKUP($A9,'FKala99 (6)'!$A$2:$G$10,4,FALSE),0)</f>
        <v>9</v>
      </c>
      <c r="F10" s="24">
        <f>IFERROR(VLOOKUP($A9,'FKala99 (6)'!$A$2:$G$10,5,FALSE),0)</f>
        <v>3</v>
      </c>
      <c r="G10" s="24">
        <f>IFERROR(VLOOKUP($A9,'FKala99 (6)'!$A$2:$G$10,6,FALSE),0)</f>
        <v>15250000</v>
      </c>
    </row>
    <row r="11" spans="1:10" ht="30" customHeight="1" thickBot="1">
      <c r="A11" s="301"/>
      <c r="B11" s="29" t="s">
        <v>51</v>
      </c>
      <c r="C11" s="30">
        <f>IFERROR(C9/C10-1,"-")</f>
        <v>-1</v>
      </c>
      <c r="D11" s="30">
        <f>IFERROR(D9/D10-1,"-")</f>
        <v>1.4</v>
      </c>
      <c r="E11" s="30">
        <f>IFERROR(E9/E10-1,"-")</f>
        <v>1.5555555555555554</v>
      </c>
      <c r="F11" s="30">
        <f>IFERROR(F9/F10-1,"-")</f>
        <v>-0.66666666666666674</v>
      </c>
      <c r="G11" s="30">
        <f>IFERROR(G9/G10-1,"-")</f>
        <v>3.9344262295081966</v>
      </c>
    </row>
    <row r="12" spans="1:10" ht="21" customHeight="1">
      <c r="A12" s="302" t="s">
        <v>42</v>
      </c>
      <c r="B12" s="32" t="s">
        <v>104</v>
      </c>
      <c r="C12" s="33">
        <f>IFERROR(VLOOKUP($A12,'FKala1400 (6)'!$A$2:$G$10,2,FALSE),0)</f>
        <v>5</v>
      </c>
      <c r="D12" s="34">
        <f>IFERROR(VLOOKUP($A12,'FKala1400 (6)'!$A$2:$G$10,3,FALSE),0)</f>
        <v>25</v>
      </c>
      <c r="E12" s="34">
        <f>IFERROR(VLOOKUP($A12,'FKala1400 (6)'!$A$2:$G$10,4,FALSE),0)</f>
        <v>24</v>
      </c>
      <c r="F12" s="34">
        <f>IFERROR(VLOOKUP($A12,'FKala1400 (6)'!$A$2:$G$10,5,FALSE),0)</f>
        <v>6</v>
      </c>
      <c r="G12" s="57">
        <f>IFERROR(VLOOKUP($A12,'FKala1400 (6)'!$A$2:$G$10,6,FALSE),0)</f>
        <v>3667272297</v>
      </c>
    </row>
    <row r="13" spans="1:10" ht="21" customHeight="1">
      <c r="A13" s="301"/>
      <c r="B13" s="23" t="s">
        <v>85</v>
      </c>
      <c r="C13" s="24">
        <f>IFERROR(VLOOKUP($A12,'FKala99 (6)'!$A$2:$G$10,2,FALSE),0)</f>
        <v>3</v>
      </c>
      <c r="D13" s="24">
        <f>IFERROR(VLOOKUP($A12,'FKala99 (6)'!$A$2:$G$10,3,FALSE),0)</f>
        <v>4</v>
      </c>
      <c r="E13" s="24">
        <f>IFERROR(VLOOKUP($A12,'FKala99 (6)'!$A$2:$G$10,4,FALSE),0)</f>
        <v>5</v>
      </c>
      <c r="F13" s="24">
        <f>IFERROR(VLOOKUP($A12,'FKala99 (6)'!$A$2:$G$10,5,FALSE),0)</f>
        <v>2</v>
      </c>
      <c r="G13" s="24">
        <f>IFERROR(VLOOKUP($A12,'FKala99 (6)'!$A$2:$G$10,6,FALSE),0)</f>
        <v>1754673345</v>
      </c>
    </row>
    <row r="14" spans="1:10" ht="30" customHeight="1" thickBot="1">
      <c r="A14" s="301"/>
      <c r="B14" s="36" t="s">
        <v>51</v>
      </c>
      <c r="C14" s="30">
        <f>IFERROR(C12/C13-1,"-")</f>
        <v>0.66666666666666674</v>
      </c>
      <c r="D14" s="30">
        <f>IFERROR(D12/D13-1,"-")</f>
        <v>5.25</v>
      </c>
      <c r="E14" s="30">
        <f>IFERROR(E12/E13-1,"-")</f>
        <v>3.8</v>
      </c>
      <c r="F14" s="30">
        <f>IFERROR(F12/F13-1,"-")</f>
        <v>2</v>
      </c>
      <c r="G14" s="30">
        <f>IFERROR(G12/G13-1,"-")</f>
        <v>1.0900028529241719</v>
      </c>
    </row>
    <row r="15" spans="1:10">
      <c r="A15" s="413" t="s">
        <v>59</v>
      </c>
      <c r="B15" s="37" t="s">
        <v>104</v>
      </c>
      <c r="C15" s="38">
        <f>C12+C9+C6</f>
        <v>1189</v>
      </c>
      <c r="D15" s="38">
        <f t="shared" ref="D15:G16" si="0">D12+D9+D6</f>
        <v>1787</v>
      </c>
      <c r="E15" s="38">
        <f t="shared" si="0"/>
        <v>2486</v>
      </c>
      <c r="F15" s="38">
        <f t="shared" si="0"/>
        <v>490</v>
      </c>
      <c r="G15" s="38">
        <f t="shared" si="0"/>
        <v>98444397480</v>
      </c>
    </row>
    <row r="16" spans="1:10" ht="21.75" thickBot="1">
      <c r="A16" s="414"/>
      <c r="B16" s="23" t="s">
        <v>85</v>
      </c>
      <c r="C16" s="40">
        <f>C13+C10+C7</f>
        <v>230</v>
      </c>
      <c r="D16" s="40">
        <f t="shared" si="0"/>
        <v>917</v>
      </c>
      <c r="E16" s="40">
        <f t="shared" si="0"/>
        <v>577</v>
      </c>
      <c r="F16" s="40">
        <f t="shared" si="0"/>
        <v>570</v>
      </c>
      <c r="G16" s="40">
        <f t="shared" si="0"/>
        <v>3796614965</v>
      </c>
    </row>
    <row r="17" spans="1:7" ht="30" customHeight="1" thickBot="1">
      <c r="A17" s="415"/>
      <c r="B17" s="42" t="s">
        <v>51</v>
      </c>
      <c r="C17" s="43">
        <f>IFERROR(C15/C16-1,"-")</f>
        <v>4.1695652173913045</v>
      </c>
      <c r="D17" s="43">
        <f>IFERROR(D15/D16-1,"-")</f>
        <v>0.94874591057797164</v>
      </c>
      <c r="E17" s="43">
        <f>IFERROR(E15/E16-1,"-")</f>
        <v>3.3084922010398614</v>
      </c>
      <c r="F17" s="43">
        <f>IFERROR(F15/F16-1,"-")</f>
        <v>-0.14035087719298245</v>
      </c>
      <c r="G17" s="43">
        <f>IFERROR(G15/G16-1,"-")</f>
        <v>24.929518370320178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6">
    <tabColor rgb="FF92D050"/>
  </sheetPr>
  <dimension ref="A1:AF27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153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156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154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44" t="s">
        <v>25</v>
      </c>
      <c r="E17" s="144" t="s">
        <v>26</v>
      </c>
      <c r="F17" s="144" t="s">
        <v>25</v>
      </c>
      <c r="G17" s="340" t="s">
        <v>26</v>
      </c>
      <c r="H17" s="416"/>
      <c r="I17" s="144" t="s">
        <v>25</v>
      </c>
      <c r="J17" s="144" t="s">
        <v>26</v>
      </c>
      <c r="K17" s="144" t="s">
        <v>25</v>
      </c>
      <c r="L17" s="144" t="s">
        <v>26</v>
      </c>
      <c r="M17" s="144" t="s">
        <v>25</v>
      </c>
      <c r="N17" s="340" t="s">
        <v>26</v>
      </c>
      <c r="O17" s="430"/>
      <c r="P17" s="416"/>
      <c r="Q17" s="340" t="s">
        <v>25</v>
      </c>
      <c r="R17" s="416"/>
      <c r="S17" s="144" t="s">
        <v>26</v>
      </c>
      <c r="T17" s="144" t="s">
        <v>25</v>
      </c>
      <c r="U17" s="14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23">
        <v>105600000</v>
      </c>
      <c r="C18" s="424"/>
      <c r="D18" s="160">
        <v>41</v>
      </c>
      <c r="E18" s="146">
        <v>0</v>
      </c>
      <c r="F18" s="160">
        <v>1</v>
      </c>
      <c r="G18" s="423">
        <v>0</v>
      </c>
      <c r="H18" s="424"/>
      <c r="I18" s="160">
        <v>3</v>
      </c>
      <c r="J18" s="158">
        <v>0</v>
      </c>
      <c r="K18" s="161">
        <v>0</v>
      </c>
      <c r="L18" s="158">
        <v>96000000</v>
      </c>
      <c r="M18" s="161">
        <v>46</v>
      </c>
      <c r="N18" s="425">
        <v>0</v>
      </c>
      <c r="O18" s="426"/>
      <c r="P18" s="427"/>
      <c r="Q18" s="428">
        <v>3</v>
      </c>
      <c r="R18" s="429"/>
      <c r="S18" s="158">
        <v>96000000</v>
      </c>
      <c r="T18" s="161">
        <v>51</v>
      </c>
      <c r="U18" s="158">
        <v>16000000</v>
      </c>
      <c r="V18" s="428">
        <v>50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145" t="s">
        <v>64</v>
      </c>
      <c r="AE18" s="4"/>
    </row>
    <row r="19" spans="1:31" ht="10.3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31"/>
      <c r="AC19" s="432"/>
      <c r="AD19" s="9"/>
      <c r="AE19" s="4"/>
    </row>
    <row r="20" spans="1:31" ht="29.65" customHeight="1">
      <c r="A20" s="3"/>
      <c r="B20" s="417">
        <v>19189469927</v>
      </c>
      <c r="C20" s="418"/>
      <c r="D20" s="163">
        <v>398</v>
      </c>
      <c r="E20" s="147">
        <v>1807074600</v>
      </c>
      <c r="F20" s="163">
        <v>77</v>
      </c>
      <c r="G20" s="417">
        <v>34720000</v>
      </c>
      <c r="H20" s="418"/>
      <c r="I20" s="163">
        <v>6</v>
      </c>
      <c r="J20" s="148">
        <v>1258958000</v>
      </c>
      <c r="K20" s="164">
        <v>24</v>
      </c>
      <c r="L20" s="148">
        <v>8652517750</v>
      </c>
      <c r="M20" s="164">
        <v>398</v>
      </c>
      <c r="N20" s="419">
        <v>92339210648766</v>
      </c>
      <c r="O20" s="420"/>
      <c r="P20" s="421"/>
      <c r="Q20" s="422">
        <v>295</v>
      </c>
      <c r="R20" s="416"/>
      <c r="S20" s="148">
        <v>11987447750</v>
      </c>
      <c r="T20" s="164">
        <v>501</v>
      </c>
      <c r="U20" s="148">
        <v>21945045924</v>
      </c>
      <c r="V20" s="422">
        <v>655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144" t="s">
        <v>65</v>
      </c>
      <c r="AE20" s="4"/>
    </row>
    <row r="21" spans="1:31" ht="29.65" customHeight="1">
      <c r="A21" s="3"/>
      <c r="B21" s="417">
        <v>16419001087</v>
      </c>
      <c r="C21" s="418"/>
      <c r="D21" s="163">
        <v>28</v>
      </c>
      <c r="E21" s="147">
        <v>65894376</v>
      </c>
      <c r="F21" s="163">
        <v>1</v>
      </c>
      <c r="G21" s="417">
        <v>195000000</v>
      </c>
      <c r="H21" s="418"/>
      <c r="I21" s="163">
        <v>1</v>
      </c>
      <c r="J21" s="148">
        <v>7429106100</v>
      </c>
      <c r="K21" s="164">
        <v>7</v>
      </c>
      <c r="L21" s="148">
        <v>24685494596</v>
      </c>
      <c r="M21" s="164">
        <v>40</v>
      </c>
      <c r="N21" s="419">
        <v>2489413363</v>
      </c>
      <c r="O21" s="420"/>
      <c r="P21" s="421"/>
      <c r="Q21" s="422">
        <v>6</v>
      </c>
      <c r="R21" s="416"/>
      <c r="S21" s="148">
        <v>28880494596</v>
      </c>
      <c r="T21" s="164">
        <v>46</v>
      </c>
      <c r="U21" s="148">
        <v>29595030382</v>
      </c>
      <c r="V21" s="422">
        <v>47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144" t="s">
        <v>66</v>
      </c>
      <c r="AE21" s="4"/>
    </row>
    <row r="22" spans="1:31" ht="74.099999999999994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90.7:88/ReportViewer.aspx?reportName=PProductStatisticsPecuniary&amp;@Clicked=Clicked&amp;@Detail=Pecuniary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param=1&amp;@CreateCaseType=&amp;@PBTradeUnitTypeID=&amp;@TradeUnitTypeID=" xr:uid="{00000000-0004-0000-3A00-000000000000}"/>
    <hyperlink ref="F18" r:id="rId2" display="http://172.16.90.7:88/ReportViewer.aspx?reportName=PProductStatisticsDetailReport&amp;@Clicked=Clicked&amp;@Detail=Writ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1000000}"/>
    <hyperlink ref="I18" r:id="rId3" display="http://172.16.90.7:88/ReportViewer.aspx?reportName=PProductStatisticsDetailReport&amp;@Clicked=Clicked&amp;@Detail=Incapacity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2000000}"/>
    <hyperlink ref="K18" r:id="rId4" display="http://172.16.90.7:88/ReportViewer.aspx?reportName=PProductStatisticsDetailReport&amp;@Clicked=Clicked&amp;@Detail=Absolution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3000000}"/>
    <hyperlink ref="M18" r:id="rId5" display="http://172.16.90.7:88/ReportViewer.aspx?reportName=PProductStatisticsDetailReport&amp;@Clicked=Clicked&amp;@Detail=Penalty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4000000}"/>
    <hyperlink ref="Q18" r:id="rId6" display="http://172.16.90.7:88/ReportViewer.aspx?reportName=PProductStatisticsDetailReport&amp;@Clicked=Clicked&amp;@Detail=Remained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5000000}"/>
    <hyperlink ref="T18" r:id="rId7" display="http://172.16.90.7:88/ReportViewer.aspx?reportName=PProductStatisticsDetailReport&amp;@Clicked=Clicked&amp;@Detail=Output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6000000}"/>
    <hyperlink ref="V18" r:id="rId8" display="http://172.16.90.7:88/ReportViewer.aspx?reportName=PProductStatisticsDetailReport&amp;@Clicked=Clicked&amp;@Detail=Input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7000000}"/>
    <hyperlink ref="D20" r:id="rId9" display="http://172.16.90.7:88/ReportViewer.aspx?reportName=PProductStatisticsPecuniary&amp;@Clicked=Clicked&amp;@Detail=Pecuniar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param=1&amp;@CreateCaseType=&amp;@PBTradeUnitTypeID=&amp;@TradeUnitTypeID=" xr:uid="{00000000-0004-0000-3A00-000008000000}"/>
    <hyperlink ref="F20" r:id="rId10" display="http://172.16.90.7:88/ReportViewer.aspx?reportName=PProductStatisticsDetailReport&amp;@Clicked=Clicked&amp;@Detail=Wri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9000000}"/>
    <hyperlink ref="I20" r:id="rId11" display="http://172.16.90.7:88/ReportViewer.aspx?reportName=PProductStatisticsDetailReport&amp;@Clicked=Clicked&amp;@Detail=Incapaci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A000000}"/>
    <hyperlink ref="K20" r:id="rId12" display="http://172.16.90.7:88/ReportViewer.aspx?reportName=PProductStatisticsDetailReport&amp;@Clicked=Clicked&amp;@Detail=Absolution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B000000}"/>
    <hyperlink ref="M20" r:id="rId13" display="http://172.16.90.7:88/ReportViewer.aspx?reportName=PProductStatisticsDetailReport&amp;@Clicked=Clicked&amp;@Detail=Penal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C000000}"/>
    <hyperlink ref="Q20" r:id="rId14" display="http://172.16.90.7:88/ReportViewer.aspx?reportName=PProductStatisticsDetailReport&amp;@Clicked=Clicked&amp;@Detail=Remained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D000000}"/>
    <hyperlink ref="T20" r:id="rId15" display="http://172.16.90.7:88/ReportViewer.aspx?reportName=PProductStatisticsDetailReport&amp;@Clicked=Clicked&amp;@Detail=Out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E000000}"/>
    <hyperlink ref="V20" r:id="rId16" display="http://172.16.90.7:88/ReportViewer.aspx?reportName=PProductStatisticsDetailReport&amp;@Clicked=Clicked&amp;@Detail=In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0F000000}"/>
    <hyperlink ref="D21" r:id="rId17" display="http://172.16.90.7:88/ReportViewer.aspx?reportName=PProductStatisticsPecuniary&amp;@Clicked=Clicked&amp;@Detail=Pecuniar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param=1&amp;@CreateCaseType=&amp;@PBTradeUnitTypeID=&amp;@TradeUnitTypeID=" xr:uid="{00000000-0004-0000-3A00-000010000000}"/>
    <hyperlink ref="F21" r:id="rId18" display="http://172.16.90.7:88/ReportViewer.aspx?reportName=PProductStatisticsDetailReport&amp;@Clicked=Clicked&amp;@Detail=Wri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11000000}"/>
    <hyperlink ref="I21" r:id="rId19" display="http://172.16.90.7:88/ReportViewer.aspx?reportName=PProductStatisticsDetailReport&amp;@Clicked=Clicked&amp;@Detail=Incapaci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12000000}"/>
    <hyperlink ref="K21" r:id="rId20" display="http://172.16.90.7:88/ReportViewer.aspx?reportName=PProductStatisticsDetailReport&amp;@Clicked=Clicked&amp;@Detail=Absolution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13000000}"/>
    <hyperlink ref="M21" r:id="rId21" display="http://172.16.90.7:88/ReportViewer.aspx?reportName=PProductStatisticsDetailReport&amp;@Clicked=Clicked&amp;@Detail=Penal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14000000}"/>
    <hyperlink ref="Q21" r:id="rId22" display="http://172.16.90.7:88/ReportViewer.aspx?reportName=PProductStatisticsDetailReport&amp;@Clicked=Clicked&amp;@Detail=Remained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15000000}"/>
    <hyperlink ref="T21" r:id="rId23" display="http://172.16.90.7:88/ReportViewer.aspx?reportName=PProductStatisticsDetailReport&amp;@Clicked=Clicked&amp;@Detail=Out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16000000}"/>
    <hyperlink ref="V21" r:id="rId24" display="http://172.16.90.7:88/ReportViewer.aspx?reportName=PProductStatisticsDetailReport&amp;@Clicked=Clicked&amp;@Detail=In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A00-000017000000}"/>
  </hyperlinks>
  <pageMargins left="0.7" right="0.7" top="0.75" bottom="0.75" header="0.3" footer="0.3"/>
  <drawing r:id="rId2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7">
    <tabColor theme="7" tint="0.59999389629810485"/>
  </sheetPr>
  <dimension ref="A1:F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(7)'!AB16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(7)'!AB18</f>
        <v>پرونده ويژه بهداشت، دارو و درمان</v>
      </c>
      <c r="B2" s="149">
        <f>D2+E2-C2</f>
        <v>4</v>
      </c>
      <c r="C2" s="149">
        <f>VALUE('Kala99 (7)'!V18)</f>
        <v>50</v>
      </c>
      <c r="D2" s="149">
        <f>VALUE('Kala99 (7)'!T18)</f>
        <v>51</v>
      </c>
      <c r="E2" s="149">
        <f>VALUE('Kala99 (7)'!Q18)</f>
        <v>3</v>
      </c>
      <c r="F2" s="149">
        <f>VALUE('Kala99 (7)'!B18)</f>
        <v>105600000</v>
      </c>
    </row>
    <row r="3" spans="1:6">
      <c r="A3" s="149">
        <f>'Kala99 (7)'!AB19</f>
        <v>0</v>
      </c>
      <c r="B3" s="149">
        <f t="shared" ref="B3:B26" si="0">D3+E3-C3</f>
        <v>0</v>
      </c>
      <c r="C3" s="149">
        <f>VALUE('Kala99 (7)'!V19)</f>
        <v>0</v>
      </c>
      <c r="D3" s="149">
        <f>VALUE('Kala99 (7)'!T19)</f>
        <v>0</v>
      </c>
      <c r="E3" s="149">
        <f>VALUE('Kala99 (7)'!Q19)</f>
        <v>0</v>
      </c>
      <c r="F3" s="149">
        <f>VALUE('Kala99 (7)'!B19)</f>
        <v>0</v>
      </c>
    </row>
    <row r="4" spans="1:6">
      <c r="A4" s="149" t="str">
        <f>'Kala99 (7)'!AB20</f>
        <v>کالا و خدمات</v>
      </c>
      <c r="B4" s="149">
        <f t="shared" si="0"/>
        <v>141</v>
      </c>
      <c r="C4" s="149">
        <f>VALUE('Kala99 (7)'!V20)</f>
        <v>655</v>
      </c>
      <c r="D4" s="149">
        <f>VALUE('Kala99 (7)'!T20)</f>
        <v>501</v>
      </c>
      <c r="E4" s="149">
        <f>VALUE('Kala99 (7)'!Q20)</f>
        <v>295</v>
      </c>
      <c r="F4" s="149">
        <f>VALUE('Kala99 (7)'!B20)</f>
        <v>19189469927</v>
      </c>
    </row>
    <row r="5" spans="1:6">
      <c r="A5" s="149" t="str">
        <f>'Kala99 (7)'!AB21</f>
        <v>پرونده قاچاق کالا و ارز</v>
      </c>
      <c r="B5" s="149">
        <f t="shared" si="0"/>
        <v>5</v>
      </c>
      <c r="C5" s="149">
        <f>VALUE('Kala99 (7)'!V21)</f>
        <v>47</v>
      </c>
      <c r="D5" s="149">
        <f>VALUE('Kala99 (7)'!T21)</f>
        <v>46</v>
      </c>
      <c r="E5" s="149">
        <f>VALUE('Kala99 (7)'!Q21)</f>
        <v>6</v>
      </c>
      <c r="F5" s="149">
        <f>VALUE('Kala99 (7)'!B21)</f>
        <v>16419001087</v>
      </c>
    </row>
    <row r="6" spans="1:6">
      <c r="A6" s="149">
        <f>'Kala99 (7)'!AB22</f>
        <v>0</v>
      </c>
      <c r="B6" s="149">
        <f t="shared" si="0"/>
        <v>0</v>
      </c>
      <c r="C6" s="149">
        <f>VALUE('Kala99 (7)'!V22)</f>
        <v>0</v>
      </c>
      <c r="D6" s="149">
        <f>VALUE('Kala99 (7)'!T22)</f>
        <v>0</v>
      </c>
      <c r="E6" s="149">
        <f>VALUE('Kala99 (7)'!Q22)</f>
        <v>0</v>
      </c>
      <c r="F6" s="149">
        <f>VALUE('Kala99 (7)'!B22)</f>
        <v>0</v>
      </c>
    </row>
    <row r="7" spans="1:6">
      <c r="A7" s="149">
        <f>'Kala99 (7)'!AB23</f>
        <v>0</v>
      </c>
      <c r="B7" s="149">
        <f t="shared" si="0"/>
        <v>0</v>
      </c>
      <c r="C7" s="149">
        <f>VALUE('Kala99 (7)'!V23)</f>
        <v>0</v>
      </c>
      <c r="D7" s="149">
        <f>VALUE('Kala99 (7)'!T23)</f>
        <v>0</v>
      </c>
      <c r="E7" s="149">
        <f>VALUE('Kala99 (7)'!Q23)</f>
        <v>0</v>
      </c>
      <c r="F7" s="149">
        <f>VALUE('Kala99 (7)'!B23)</f>
        <v>0</v>
      </c>
    </row>
    <row r="8" spans="1:6">
      <c r="A8" s="149">
        <f>'Kala99 (7)'!AB24</f>
        <v>0</v>
      </c>
      <c r="B8" s="149">
        <f t="shared" si="0"/>
        <v>0</v>
      </c>
      <c r="C8" s="149">
        <f>VALUE('Kala99 (7)'!V24)</f>
        <v>0</v>
      </c>
      <c r="D8" s="149">
        <f>VALUE('Kala99 (7)'!T24)</f>
        <v>0</v>
      </c>
      <c r="E8" s="149">
        <f>VALUE('Kala99 (7)'!Q24)</f>
        <v>0</v>
      </c>
      <c r="F8" s="149">
        <f>VALUE('Kala99 (7)'!B24)</f>
        <v>0</v>
      </c>
    </row>
    <row r="9" spans="1:6">
      <c r="A9" s="149">
        <f>'Kala99 (7)'!AB25</f>
        <v>0</v>
      </c>
      <c r="B9" s="149">
        <f t="shared" si="0"/>
        <v>0</v>
      </c>
      <c r="C9" s="149">
        <f>VALUE('Kala99 (7)'!V25)</f>
        <v>0</v>
      </c>
      <c r="D9" s="149">
        <f>VALUE('Kala99 (7)'!T25)</f>
        <v>0</v>
      </c>
      <c r="E9" s="149">
        <f>VALUE('Kala99 (7)'!Q25)</f>
        <v>0</v>
      </c>
      <c r="F9" s="149">
        <f>VALUE('Kala99 (7)'!B25)</f>
        <v>0</v>
      </c>
    </row>
    <row r="10" spans="1:6">
      <c r="A10" s="149">
        <f>'Kala99 (7)'!AB26</f>
        <v>0</v>
      </c>
      <c r="B10" s="149">
        <f t="shared" si="0"/>
        <v>0</v>
      </c>
      <c r="C10" s="149">
        <f>VALUE('Kala99 (7)'!V26)</f>
        <v>0</v>
      </c>
      <c r="D10" s="149">
        <f>VALUE('Kala99 (7)'!T26)</f>
        <v>0</v>
      </c>
      <c r="E10" s="149">
        <f>VALUE('Kala99 (7)'!Q26)</f>
        <v>0</v>
      </c>
      <c r="F10" s="149">
        <f>VALUE('Kala99 (7)'!B26)</f>
        <v>0</v>
      </c>
    </row>
    <row r="11" spans="1:6">
      <c r="A11" s="149">
        <f>'Kala99 (7)'!AB27</f>
        <v>0</v>
      </c>
      <c r="B11" s="149">
        <f t="shared" si="0"/>
        <v>0</v>
      </c>
      <c r="C11" s="149">
        <f>VALUE('Kala99 (7)'!V27)</f>
        <v>0</v>
      </c>
      <c r="D11" s="149">
        <f>VALUE('Kala99 (7)'!T27)</f>
        <v>0</v>
      </c>
      <c r="E11" s="149">
        <f>VALUE('Kala99 (7)'!Q27)</f>
        <v>0</v>
      </c>
      <c r="F11" s="149">
        <f>VALUE('Kala99 (7)'!B27)</f>
        <v>0</v>
      </c>
    </row>
    <row r="12" spans="1:6">
      <c r="A12" s="149">
        <f>'Kala99 (7)'!AB28</f>
        <v>0</v>
      </c>
      <c r="B12" s="149">
        <f t="shared" si="0"/>
        <v>0</v>
      </c>
      <c r="C12" s="149">
        <f>VALUE('Kala99 (7)'!V28)</f>
        <v>0</v>
      </c>
      <c r="D12" s="149">
        <f>VALUE('Kala99 (7)'!T28)</f>
        <v>0</v>
      </c>
      <c r="E12" s="149">
        <f>VALUE('Kala99 (7)'!Q28)</f>
        <v>0</v>
      </c>
      <c r="F12" s="149">
        <f>VALUE('Kala99 (7)'!B28)</f>
        <v>0</v>
      </c>
    </row>
    <row r="13" spans="1:6">
      <c r="A13" s="149">
        <f>'Kala99 (7)'!AB29</f>
        <v>0</v>
      </c>
      <c r="B13" s="149">
        <f t="shared" si="0"/>
        <v>0</v>
      </c>
      <c r="C13" s="149">
        <f>VALUE('Kala99 (7)'!V29)</f>
        <v>0</v>
      </c>
      <c r="D13" s="149">
        <f>VALUE('Kala99 (7)'!T29)</f>
        <v>0</v>
      </c>
      <c r="E13" s="149">
        <f>VALUE('Kala99 (7)'!Q29)</f>
        <v>0</v>
      </c>
      <c r="F13" s="149">
        <f>VALUE('Kala99 (7)'!B29)</f>
        <v>0</v>
      </c>
    </row>
    <row r="14" spans="1:6">
      <c r="A14" s="149">
        <f>'Kala99 (7)'!AB30</f>
        <v>0</v>
      </c>
      <c r="B14" s="149">
        <f t="shared" si="0"/>
        <v>0</v>
      </c>
      <c r="C14" s="149">
        <f>VALUE('Kala99 (7)'!V30)</f>
        <v>0</v>
      </c>
      <c r="D14" s="149">
        <f>VALUE('Kala99 (7)'!T30)</f>
        <v>0</v>
      </c>
      <c r="E14" s="149">
        <f>VALUE('Kala99 (7)'!Q30)</f>
        <v>0</v>
      </c>
      <c r="F14" s="149">
        <f>VALUE('Kala99 (7)'!B30)</f>
        <v>0</v>
      </c>
    </row>
    <row r="15" spans="1:6">
      <c r="A15" s="149">
        <f>'Kala99 (7)'!AB31</f>
        <v>0</v>
      </c>
      <c r="B15" s="149">
        <f t="shared" si="0"/>
        <v>0</v>
      </c>
      <c r="C15" s="149">
        <f>VALUE('Kala99 (7)'!V31)</f>
        <v>0</v>
      </c>
      <c r="D15" s="149">
        <f>VALUE('Kala99 (7)'!T31)</f>
        <v>0</v>
      </c>
      <c r="E15" s="149">
        <f>VALUE('Kala99 (7)'!Q31)</f>
        <v>0</v>
      </c>
      <c r="F15" s="149">
        <f>VALUE('Kala99 (7)'!B31)</f>
        <v>0</v>
      </c>
    </row>
    <row r="16" spans="1:6">
      <c r="A16" s="149">
        <f>'Kala99 (7)'!AB32</f>
        <v>0</v>
      </c>
      <c r="B16" s="149">
        <f t="shared" si="0"/>
        <v>0</v>
      </c>
      <c r="C16" s="149">
        <f>VALUE('Kala99 (7)'!V32)</f>
        <v>0</v>
      </c>
      <c r="D16" s="149">
        <f>VALUE('Kala99 (7)'!T32)</f>
        <v>0</v>
      </c>
      <c r="E16" s="149">
        <f>VALUE('Kala99 (7)'!Q32)</f>
        <v>0</v>
      </c>
      <c r="F16" s="149">
        <f>VALUE('Kala99 (7)'!B32)</f>
        <v>0</v>
      </c>
    </row>
    <row r="17" spans="1:6">
      <c r="A17" s="149">
        <f>'Kala99 (7)'!AB33</f>
        <v>0</v>
      </c>
      <c r="B17" s="149">
        <f t="shared" si="0"/>
        <v>0</v>
      </c>
      <c r="C17" s="149">
        <f>VALUE('Kala99 (7)'!V33)</f>
        <v>0</v>
      </c>
      <c r="D17" s="149">
        <f>VALUE('Kala99 (7)'!T33)</f>
        <v>0</v>
      </c>
      <c r="E17" s="149">
        <f>VALUE('Kala99 (7)'!Q33)</f>
        <v>0</v>
      </c>
      <c r="F17" s="149">
        <f>VALUE('Kala99 (7)'!B33)</f>
        <v>0</v>
      </c>
    </row>
    <row r="18" spans="1:6">
      <c r="A18" s="149">
        <f>'Kala99 (7)'!AB34</f>
        <v>0</v>
      </c>
      <c r="B18" s="149">
        <f t="shared" si="0"/>
        <v>0</v>
      </c>
      <c r="C18" s="149">
        <f>VALUE('Kala99 (7)'!V34)</f>
        <v>0</v>
      </c>
      <c r="D18" s="149">
        <f>VALUE('Kala99 (7)'!T34)</f>
        <v>0</v>
      </c>
      <c r="E18" s="149">
        <f>VALUE('Kala99 (7)'!Q34)</f>
        <v>0</v>
      </c>
      <c r="F18" s="149">
        <f>VALUE('Kala99 (7)'!B34)</f>
        <v>0</v>
      </c>
    </row>
    <row r="19" spans="1:6">
      <c r="A19" s="149">
        <f>'Kala99 (7)'!AB35</f>
        <v>0</v>
      </c>
      <c r="B19" s="149">
        <f t="shared" si="0"/>
        <v>0</v>
      </c>
      <c r="C19" s="149">
        <f>VALUE('Kala99 (7)'!V35)</f>
        <v>0</v>
      </c>
      <c r="D19" s="149">
        <f>VALUE('Kala99 (7)'!T35)</f>
        <v>0</v>
      </c>
      <c r="E19" s="149">
        <f>VALUE('Kala99 (7)'!Q35)</f>
        <v>0</v>
      </c>
      <c r="F19" s="149">
        <f>VALUE('Kala99 (7)'!B35)</f>
        <v>0</v>
      </c>
    </row>
    <row r="20" spans="1:6">
      <c r="A20" s="149">
        <f>'Kala99 (7)'!AB36</f>
        <v>0</v>
      </c>
      <c r="B20" s="149">
        <f t="shared" si="0"/>
        <v>0</v>
      </c>
      <c r="C20" s="149">
        <f>VALUE('Kala99 (7)'!V36)</f>
        <v>0</v>
      </c>
      <c r="D20" s="149">
        <f>VALUE('Kala99 (7)'!T36)</f>
        <v>0</v>
      </c>
      <c r="E20" s="149">
        <f>VALUE('Kala99 (7)'!Q36)</f>
        <v>0</v>
      </c>
      <c r="F20" s="149">
        <f>VALUE('Kala99 (7)'!B36)</f>
        <v>0</v>
      </c>
    </row>
    <row r="21" spans="1:6">
      <c r="A21" s="149">
        <f>'Kala99 (7)'!AB37</f>
        <v>0</v>
      </c>
      <c r="B21" s="149">
        <f t="shared" si="0"/>
        <v>0</v>
      </c>
      <c r="C21" s="149">
        <f>VALUE('Kala99 (7)'!V37)</f>
        <v>0</v>
      </c>
      <c r="D21" s="149">
        <f>VALUE('Kala99 (7)'!T37)</f>
        <v>0</v>
      </c>
      <c r="E21" s="149">
        <f>VALUE('Kala99 (7)'!Q37)</f>
        <v>0</v>
      </c>
      <c r="F21" s="149">
        <f>VALUE('Kala99 (7)'!B37)</f>
        <v>0</v>
      </c>
    </row>
    <row r="22" spans="1:6">
      <c r="A22" s="149">
        <f>'Kala99 (7)'!AB38</f>
        <v>0</v>
      </c>
      <c r="B22" s="149">
        <f t="shared" si="0"/>
        <v>0</v>
      </c>
      <c r="C22" s="149">
        <f>VALUE('Kala99 (7)'!V38)</f>
        <v>0</v>
      </c>
      <c r="D22" s="149">
        <f>VALUE('Kala99 (7)'!T38)</f>
        <v>0</v>
      </c>
      <c r="E22" s="149">
        <f>VALUE('Kala99 (7)'!Q38)</f>
        <v>0</v>
      </c>
      <c r="F22" s="149">
        <f>VALUE('Kala99 (7)'!B38)</f>
        <v>0</v>
      </c>
    </row>
    <row r="23" spans="1:6">
      <c r="A23" s="149">
        <f>'Kala99 (7)'!AB39</f>
        <v>0</v>
      </c>
      <c r="B23" s="149">
        <f t="shared" si="0"/>
        <v>0</v>
      </c>
      <c r="C23" s="149">
        <f>VALUE('Kala99 (7)'!V39)</f>
        <v>0</v>
      </c>
      <c r="D23" s="149">
        <f>VALUE('Kala99 (7)'!T39)</f>
        <v>0</v>
      </c>
      <c r="E23" s="149">
        <f>VALUE('Kala99 (7)'!Q39)</f>
        <v>0</v>
      </c>
      <c r="F23" s="149">
        <f>VALUE('Kala99 (7)'!B39)</f>
        <v>0</v>
      </c>
    </row>
    <row r="24" spans="1:6">
      <c r="A24" s="149">
        <f>'Kala99 (7)'!AB40</f>
        <v>0</v>
      </c>
      <c r="B24" s="149">
        <f t="shared" si="0"/>
        <v>0</v>
      </c>
      <c r="C24" s="149">
        <f>VALUE('Kala99 (7)'!V40)</f>
        <v>0</v>
      </c>
      <c r="D24" s="149">
        <f>VALUE('Kala99 (7)'!T40)</f>
        <v>0</v>
      </c>
      <c r="E24" s="149">
        <f>VALUE('Kala99 (7)'!Q40)</f>
        <v>0</v>
      </c>
      <c r="F24" s="149">
        <f>VALUE('Kala99 (7)'!B40)</f>
        <v>0</v>
      </c>
    </row>
    <row r="25" spans="1:6">
      <c r="A25" s="149">
        <f>'Kala99 (7)'!AB41</f>
        <v>0</v>
      </c>
      <c r="B25" s="149">
        <f t="shared" si="0"/>
        <v>0</v>
      </c>
      <c r="C25" s="149">
        <f>VALUE('Kala99 (7)'!V41)</f>
        <v>0</v>
      </c>
      <c r="D25" s="149">
        <f>VALUE('Kala99 (7)'!T41)</f>
        <v>0</v>
      </c>
      <c r="E25" s="149">
        <f>VALUE('Kala99 (7)'!Q41)</f>
        <v>0</v>
      </c>
      <c r="F25" s="149">
        <f>VALUE('Kala99 (7)'!B41)</f>
        <v>0</v>
      </c>
    </row>
    <row r="26" spans="1:6">
      <c r="A26" s="149">
        <f>'Kala99 (7)'!AB42</f>
        <v>0</v>
      </c>
      <c r="B26" s="149">
        <f t="shared" si="0"/>
        <v>0</v>
      </c>
      <c r="C26" s="149">
        <f>VALUE('Kala99 (7)'!V42)</f>
        <v>0</v>
      </c>
      <c r="D26" s="149">
        <f>VALUE('Kala99 (7)'!T42)</f>
        <v>0</v>
      </c>
      <c r="E26" s="149">
        <f>VALUE('Kala99 (7)'!Q42)</f>
        <v>0</v>
      </c>
      <c r="F26" s="149">
        <f>VALUE('Kala99 (7)'!B42)</f>
        <v>0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8">
    <tabColor rgb="FF92D050"/>
  </sheetPr>
  <dimension ref="A1:AF27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153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156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152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44" t="s">
        <v>25</v>
      </c>
      <c r="E17" s="144" t="s">
        <v>26</v>
      </c>
      <c r="F17" s="144" t="s">
        <v>25</v>
      </c>
      <c r="G17" s="340" t="s">
        <v>26</v>
      </c>
      <c r="H17" s="416"/>
      <c r="I17" s="144" t="s">
        <v>25</v>
      </c>
      <c r="J17" s="144" t="s">
        <v>26</v>
      </c>
      <c r="K17" s="144" t="s">
        <v>25</v>
      </c>
      <c r="L17" s="144" t="s">
        <v>26</v>
      </c>
      <c r="M17" s="144" t="s">
        <v>25</v>
      </c>
      <c r="N17" s="340" t="s">
        <v>26</v>
      </c>
      <c r="O17" s="430"/>
      <c r="P17" s="416"/>
      <c r="Q17" s="340" t="s">
        <v>25</v>
      </c>
      <c r="R17" s="416"/>
      <c r="S17" s="144" t="s">
        <v>26</v>
      </c>
      <c r="T17" s="144" t="s">
        <v>25</v>
      </c>
      <c r="U17" s="14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23">
        <v>351660000</v>
      </c>
      <c r="C18" s="424"/>
      <c r="D18" s="160">
        <v>86</v>
      </c>
      <c r="E18" s="146">
        <v>0</v>
      </c>
      <c r="F18" s="160">
        <v>0</v>
      </c>
      <c r="G18" s="423">
        <v>0</v>
      </c>
      <c r="H18" s="424"/>
      <c r="I18" s="160">
        <v>3</v>
      </c>
      <c r="J18" s="158">
        <v>0</v>
      </c>
      <c r="K18" s="161">
        <v>2</v>
      </c>
      <c r="L18" s="158">
        <v>35000013</v>
      </c>
      <c r="M18" s="161">
        <v>108</v>
      </c>
      <c r="N18" s="425">
        <v>1260000</v>
      </c>
      <c r="O18" s="426"/>
      <c r="P18" s="427"/>
      <c r="Q18" s="428">
        <v>2</v>
      </c>
      <c r="R18" s="429"/>
      <c r="S18" s="158">
        <v>35000013</v>
      </c>
      <c r="T18" s="161">
        <v>113</v>
      </c>
      <c r="U18" s="158">
        <v>36260013</v>
      </c>
      <c r="V18" s="428">
        <v>114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145" t="s">
        <v>64</v>
      </c>
      <c r="AE18" s="4"/>
    </row>
    <row r="19" spans="1:31" ht="10.3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31"/>
      <c r="AC19" s="432"/>
      <c r="AD19" s="9"/>
      <c r="AE19" s="4"/>
    </row>
    <row r="20" spans="1:31" ht="29.65" customHeight="1">
      <c r="A20" s="3"/>
      <c r="B20" s="417">
        <v>159741965664</v>
      </c>
      <c r="C20" s="418"/>
      <c r="D20" s="163">
        <v>911</v>
      </c>
      <c r="E20" s="147">
        <v>10954818369006</v>
      </c>
      <c r="F20" s="163">
        <v>68</v>
      </c>
      <c r="G20" s="417">
        <v>10309869000</v>
      </c>
      <c r="H20" s="418"/>
      <c r="I20" s="163">
        <v>20</v>
      </c>
      <c r="J20" s="148">
        <v>74223861265</v>
      </c>
      <c r="K20" s="164">
        <v>19</v>
      </c>
      <c r="L20" s="148">
        <v>222229558259</v>
      </c>
      <c r="M20" s="164">
        <v>914</v>
      </c>
      <c r="N20" s="419">
        <v>67170659676</v>
      </c>
      <c r="O20" s="420"/>
      <c r="P20" s="421"/>
      <c r="Q20" s="422">
        <v>194</v>
      </c>
      <c r="R20" s="416"/>
      <c r="S20" s="148">
        <v>11265599039030</v>
      </c>
      <c r="T20" s="164">
        <v>1011</v>
      </c>
      <c r="U20" s="148">
        <v>11089527097741</v>
      </c>
      <c r="V20" s="422">
        <v>1097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144" t="s">
        <v>65</v>
      </c>
      <c r="AE20" s="4"/>
    </row>
    <row r="21" spans="1:31" ht="29.65" customHeight="1">
      <c r="A21" s="3"/>
      <c r="B21" s="417">
        <v>20126086370</v>
      </c>
      <c r="C21" s="418"/>
      <c r="D21" s="163">
        <v>57</v>
      </c>
      <c r="E21" s="147">
        <v>7480225808</v>
      </c>
      <c r="F21" s="163">
        <v>8</v>
      </c>
      <c r="G21" s="417">
        <v>0</v>
      </c>
      <c r="H21" s="418"/>
      <c r="I21" s="163">
        <v>0</v>
      </c>
      <c r="J21" s="148">
        <v>7398253650</v>
      </c>
      <c r="K21" s="164">
        <v>8</v>
      </c>
      <c r="L21" s="148">
        <v>30498089543</v>
      </c>
      <c r="M21" s="164">
        <v>70</v>
      </c>
      <c r="N21" s="419">
        <v>7454000000</v>
      </c>
      <c r="O21" s="420"/>
      <c r="P21" s="421"/>
      <c r="Q21" s="422">
        <v>10</v>
      </c>
      <c r="R21" s="416"/>
      <c r="S21" s="148">
        <v>37466562999</v>
      </c>
      <c r="T21" s="164">
        <v>77</v>
      </c>
      <c r="U21" s="148">
        <v>40272498853</v>
      </c>
      <c r="V21" s="422">
        <v>80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144" t="s">
        <v>66</v>
      </c>
      <c r="AE21" s="4"/>
    </row>
    <row r="22" spans="1:31" ht="74.099999999999994" customHeight="1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90.7:88/ReportViewer.aspx?reportName=PProductStatisticsPecuniary&amp;@Clicked=Clicked&amp;@Detail=Pecuniary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param=1&amp;@CreateCaseType=&amp;@PBTradeUnitTypeID=&amp;@TradeUnitTypeID=" xr:uid="{00000000-0004-0000-3C00-000000000000}"/>
    <hyperlink ref="F18" r:id="rId2" display="http://172.16.90.7:88/ReportViewer.aspx?reportName=PProductStatisticsDetailReport&amp;@Clicked=Clicked&amp;@Detail=Writ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1000000}"/>
    <hyperlink ref="I18" r:id="rId3" display="http://172.16.90.7:88/ReportViewer.aspx?reportName=PProductStatisticsDetailReport&amp;@Clicked=Clicked&amp;@Detail=Incapacity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2000000}"/>
    <hyperlink ref="K18" r:id="rId4" display="http://172.16.90.7:88/ReportViewer.aspx?reportName=PProductStatisticsDetailReport&amp;@Clicked=Clicked&amp;@Detail=Absolution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3000000}"/>
    <hyperlink ref="M18" r:id="rId5" display="http://172.16.90.7:88/ReportViewer.aspx?reportName=PProductStatisticsDetailReport&amp;@Clicked=Clicked&amp;@Detail=Penalty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4000000}"/>
    <hyperlink ref="Q18" r:id="rId6" display="http://172.16.90.7:88/ReportViewer.aspx?reportName=PProductStatisticsDetailReport&amp;@Clicked=Clicked&amp;@Detail=Remained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5000000}"/>
    <hyperlink ref="T18" r:id="rId7" display="http://172.16.90.7:88/ReportViewer.aspx?reportName=PProductStatisticsDetailReport&amp;@Clicked=Clicked&amp;@Detail=Output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6000000}"/>
    <hyperlink ref="V18" r:id="rId8" display="http://172.16.90.7:88/ReportViewer.aspx?reportName=PProductStatisticsDetailReport&amp;@Clicked=Clicked&amp;@Detail=Input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7000000}"/>
    <hyperlink ref="D20" r:id="rId9" display="http://172.16.90.7:88/ReportViewer.aspx?reportName=PProductStatisticsPecuniary&amp;@Clicked=Clicked&amp;@Detail=Pecuniar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param=1&amp;@CreateCaseType=&amp;@PBTradeUnitTypeID=&amp;@TradeUnitTypeID=" xr:uid="{00000000-0004-0000-3C00-000008000000}"/>
    <hyperlink ref="F20" r:id="rId10" display="http://172.16.90.7:88/ReportViewer.aspx?reportName=PProductStatisticsDetailReport&amp;@Clicked=Clicked&amp;@Detail=Wri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9000000}"/>
    <hyperlink ref="I20" r:id="rId11" display="http://172.16.90.7:88/ReportViewer.aspx?reportName=PProductStatisticsDetailReport&amp;@Clicked=Clicked&amp;@Detail=Incapaci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A000000}"/>
    <hyperlink ref="K20" r:id="rId12" display="http://172.16.90.7:88/ReportViewer.aspx?reportName=PProductStatisticsDetailReport&amp;@Clicked=Clicked&amp;@Detail=Absolution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B000000}"/>
    <hyperlink ref="M20" r:id="rId13" display="http://172.16.90.7:88/ReportViewer.aspx?reportName=PProductStatisticsDetailReport&amp;@Clicked=Clicked&amp;@Detail=Penal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C000000}"/>
    <hyperlink ref="Q20" r:id="rId14" display="http://172.16.90.7:88/ReportViewer.aspx?reportName=PProductStatisticsDetailReport&amp;@Clicked=Clicked&amp;@Detail=Remained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D000000}"/>
    <hyperlink ref="T20" r:id="rId15" display="http://172.16.90.7:88/ReportViewer.aspx?reportName=PProductStatisticsDetailReport&amp;@Clicked=Clicked&amp;@Detail=Out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E000000}"/>
    <hyperlink ref="V20" r:id="rId16" display="http://172.16.90.7:88/ReportViewer.aspx?reportName=PProductStatisticsDetailReport&amp;@Clicked=Clicked&amp;@Detail=In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0F000000}"/>
    <hyperlink ref="D21" r:id="rId17" display="http://172.16.90.7:88/ReportViewer.aspx?reportName=PProductStatisticsPecuniary&amp;@Clicked=Clicked&amp;@Detail=Pecuniar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param=1&amp;@CreateCaseType=&amp;@PBTradeUnitTypeID=&amp;@TradeUnitTypeID=" xr:uid="{00000000-0004-0000-3C00-000010000000}"/>
    <hyperlink ref="F21" r:id="rId18" display="http://172.16.90.7:88/ReportViewer.aspx?reportName=PProductStatisticsDetailReport&amp;@Clicked=Clicked&amp;@Detail=Wri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11000000}"/>
    <hyperlink ref="I21" r:id="rId19" display="http://172.16.90.7:88/ReportViewer.aspx?reportName=PProductStatisticsDetailReport&amp;@Clicked=Clicked&amp;@Detail=Incapaci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12000000}"/>
    <hyperlink ref="K21" r:id="rId20" display="http://172.16.90.7:88/ReportViewer.aspx?reportName=PProductStatisticsDetailReport&amp;@Clicked=Clicked&amp;@Detail=Absolution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13000000}"/>
    <hyperlink ref="M21" r:id="rId21" display="http://172.16.90.7:88/ReportViewer.aspx?reportName=PProductStatisticsDetailReport&amp;@Clicked=Clicked&amp;@Detail=Penal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14000000}"/>
    <hyperlink ref="Q21" r:id="rId22" display="http://172.16.90.7:88/ReportViewer.aspx?reportName=PProductStatisticsDetailReport&amp;@Clicked=Clicked&amp;@Detail=Remained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15000000}"/>
    <hyperlink ref="T21" r:id="rId23" display="http://172.16.90.7:88/ReportViewer.aspx?reportName=PProductStatisticsDetailReport&amp;@Clicked=Clicked&amp;@Detail=Out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16000000}"/>
    <hyperlink ref="V21" r:id="rId24" display="http://172.16.90.7:88/ReportViewer.aspx?reportName=PProductStatisticsDetailReport&amp;@Clicked=Clicked&amp;@Detail=In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&amp;@guId=&amp;@CreateCaseType=&amp;@PBTradeUnitTypeID=&amp;@TradeUnitTypeID=" xr:uid="{00000000-0004-0000-3C00-000017000000}"/>
  </hyperlinks>
  <pageMargins left="0.7" right="0.7" top="0.75" bottom="0.75" header="0.3" footer="0.3"/>
  <drawing r:id="rId2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9">
    <tabColor theme="7" tint="0.59999389629810485"/>
  </sheetPr>
  <dimension ref="A1:M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(7)'!AB16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(7)'!AB18</f>
        <v>پرونده ويژه بهداشت، دارو و درمان</v>
      </c>
      <c r="B2" s="149">
        <f>D2+E2-C2</f>
        <v>1</v>
      </c>
      <c r="C2" s="149">
        <f>VALUE('Kala1400 (7)'!V18)</f>
        <v>114</v>
      </c>
      <c r="D2" s="149">
        <f>VALUE('Kala1400 (7)'!T18)</f>
        <v>113</v>
      </c>
      <c r="E2" s="149">
        <f>VALUE('Kala1400 (7)'!Q18)</f>
        <v>2</v>
      </c>
      <c r="F2" s="149">
        <f>VALUE('Kala1400 (7)'!B18)</f>
        <v>351660000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(7)'!AB19</f>
        <v>0</v>
      </c>
      <c r="B3" s="149">
        <f t="shared" ref="B3:B26" si="0">D3+E3-C3</f>
        <v>0</v>
      </c>
      <c r="C3" s="149">
        <f>VALUE('Kala1400 (7)'!V19)</f>
        <v>0</v>
      </c>
      <c r="D3" s="149">
        <f>VALUE('Kala1400 (7)'!T19)</f>
        <v>0</v>
      </c>
      <c r="E3" s="149">
        <f>VALUE('Kala1400 (7)'!Q19)</f>
        <v>0</v>
      </c>
      <c r="F3" s="149">
        <f>VALUE('Kala1400 (7)'!B19)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(7)'!AB20</f>
        <v>کالا و خدمات</v>
      </c>
      <c r="B4" s="149">
        <f t="shared" si="0"/>
        <v>108</v>
      </c>
      <c r="C4" s="149">
        <f>VALUE('Kala1400 (7)'!V20)</f>
        <v>1097</v>
      </c>
      <c r="D4" s="149">
        <f>VALUE('Kala1400 (7)'!T20)</f>
        <v>1011</v>
      </c>
      <c r="E4" s="149">
        <f>VALUE('Kala1400 (7)'!Q20)</f>
        <v>194</v>
      </c>
      <c r="F4" s="149">
        <f>VALUE('Kala1400 (7)'!B20)</f>
        <v>159741965664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'Kala1400 (7)'!AB21</f>
        <v>پرونده قاچاق کالا و ارز</v>
      </c>
      <c r="B5" s="149">
        <f t="shared" si="0"/>
        <v>7</v>
      </c>
      <c r="C5" s="149">
        <f>VALUE('Kala1400 (7)'!V21)</f>
        <v>80</v>
      </c>
      <c r="D5" s="149">
        <f>VALUE('Kala1400 (7)'!T21)</f>
        <v>77</v>
      </c>
      <c r="E5" s="149">
        <f>VALUE('Kala1400 (7)'!Q21)</f>
        <v>10</v>
      </c>
      <c r="F5" s="149">
        <f>VALUE('Kala1400 (7)'!B21)</f>
        <v>20126086370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(7)'!AB22</f>
        <v>0</v>
      </c>
      <c r="B6" s="149">
        <f t="shared" si="0"/>
        <v>0</v>
      </c>
      <c r="C6" s="149">
        <f>VALUE('Kala1400 (7)'!V22)</f>
        <v>0</v>
      </c>
      <c r="D6" s="149">
        <f>VALUE('Kala1400 (7)'!T22)</f>
        <v>0</v>
      </c>
      <c r="E6" s="149">
        <f>VALUE('Kala1400 (7)'!Q22)</f>
        <v>0</v>
      </c>
      <c r="F6" s="149">
        <f>VALUE('Kala1400 (7)'!B22)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(7)'!AB23</f>
        <v>0</v>
      </c>
      <c r="B7" s="149">
        <f t="shared" si="0"/>
        <v>0</v>
      </c>
      <c r="C7" s="149">
        <f>VALUE('Kala1400 (7)'!V23)</f>
        <v>0</v>
      </c>
      <c r="D7" s="149">
        <f>VALUE('Kala1400 (7)'!T23)</f>
        <v>0</v>
      </c>
      <c r="E7" s="149">
        <f>VALUE('Kala1400 (7)'!Q23)</f>
        <v>0</v>
      </c>
      <c r="F7" s="149">
        <f>VALUE('Kala1400 (7)'!B23)</f>
        <v>0</v>
      </c>
    </row>
    <row r="8" spans="1:13">
      <c r="A8" s="149">
        <f>'Kala1400 (7)'!AB24</f>
        <v>0</v>
      </c>
      <c r="B8" s="149">
        <f t="shared" si="0"/>
        <v>0</v>
      </c>
      <c r="C8" s="149">
        <f>VALUE('Kala1400 (7)'!V24)</f>
        <v>0</v>
      </c>
      <c r="D8" s="149">
        <f>VALUE('Kala1400 (7)'!T24)</f>
        <v>0</v>
      </c>
      <c r="E8" s="149">
        <f>VALUE('Kala1400 (7)'!Q24)</f>
        <v>0</v>
      </c>
      <c r="F8" s="149">
        <f>VALUE('Kala1400 (7)'!B24)</f>
        <v>0</v>
      </c>
    </row>
    <row r="9" spans="1:13">
      <c r="A9" s="149">
        <f>'Kala1400 (7)'!AB25</f>
        <v>0</v>
      </c>
      <c r="B9" s="149">
        <f t="shared" si="0"/>
        <v>0</v>
      </c>
      <c r="C9" s="149">
        <f>VALUE('Kala1400 (7)'!V25)</f>
        <v>0</v>
      </c>
      <c r="D9" s="149">
        <f>VALUE('Kala1400 (7)'!T25)</f>
        <v>0</v>
      </c>
      <c r="E9" s="149">
        <f>VALUE('Kala1400 (7)'!Q25)</f>
        <v>0</v>
      </c>
      <c r="F9" s="149">
        <f>VALUE('Kala1400 (7)'!B25)</f>
        <v>0</v>
      </c>
    </row>
    <row r="10" spans="1:13">
      <c r="A10" s="149">
        <f>'Kala1400 (7)'!AB26</f>
        <v>0</v>
      </c>
      <c r="B10" s="149">
        <f t="shared" si="0"/>
        <v>0</v>
      </c>
      <c r="C10" s="149">
        <f>VALUE('Kala1400 (7)'!V26)</f>
        <v>0</v>
      </c>
      <c r="D10" s="149">
        <f>VALUE('Kala1400 (7)'!T26)</f>
        <v>0</v>
      </c>
      <c r="E10" s="149">
        <f>VALUE('Kala1400 (7)'!Q26)</f>
        <v>0</v>
      </c>
      <c r="F10" s="149">
        <f>VALUE('Kala1400 (7)'!B26)</f>
        <v>0</v>
      </c>
    </row>
    <row r="11" spans="1:13">
      <c r="A11" s="149">
        <f>'Kala1400 (7)'!AB27</f>
        <v>0</v>
      </c>
      <c r="B11" s="149">
        <f t="shared" si="0"/>
        <v>0</v>
      </c>
      <c r="C11" s="149">
        <f>VALUE('Kala1400 (7)'!V27)</f>
        <v>0</v>
      </c>
      <c r="D11" s="149">
        <f>VALUE('Kala1400 (7)'!T27)</f>
        <v>0</v>
      </c>
      <c r="E11" s="149">
        <f>VALUE('Kala1400 (7)'!Q27)</f>
        <v>0</v>
      </c>
      <c r="F11" s="149">
        <f>VALUE('Kala1400 (7)'!B27)</f>
        <v>0</v>
      </c>
    </row>
    <row r="12" spans="1:13">
      <c r="A12" s="149">
        <f>'Kala1400 (7)'!AB28</f>
        <v>0</v>
      </c>
      <c r="B12" s="149">
        <f t="shared" si="0"/>
        <v>0</v>
      </c>
      <c r="C12" s="149">
        <f>VALUE('Kala1400 (7)'!V28)</f>
        <v>0</v>
      </c>
      <c r="D12" s="149">
        <f>VALUE('Kala1400 (7)'!T28)</f>
        <v>0</v>
      </c>
      <c r="E12" s="149">
        <f>VALUE('Kala1400 (7)'!Q28)</f>
        <v>0</v>
      </c>
      <c r="F12" s="149">
        <f>VALUE('Kala1400 (7)'!B28)</f>
        <v>0</v>
      </c>
    </row>
    <row r="13" spans="1:13">
      <c r="A13" s="149">
        <f>'Kala1400 (7)'!AB29</f>
        <v>0</v>
      </c>
      <c r="B13" s="149">
        <f t="shared" si="0"/>
        <v>0</v>
      </c>
      <c r="C13" s="149">
        <f>VALUE('Kala1400 (7)'!V29)</f>
        <v>0</v>
      </c>
      <c r="D13" s="149">
        <f>VALUE('Kala1400 (7)'!T29)</f>
        <v>0</v>
      </c>
      <c r="E13" s="149">
        <f>VALUE('Kala1400 (7)'!Q29)</f>
        <v>0</v>
      </c>
      <c r="F13" s="149">
        <f>VALUE('Kala1400 (7)'!B29)</f>
        <v>0</v>
      </c>
    </row>
    <row r="14" spans="1:13">
      <c r="A14" s="149">
        <f>'Kala1400 (7)'!AB30</f>
        <v>0</v>
      </c>
      <c r="B14" s="149">
        <f t="shared" si="0"/>
        <v>0</v>
      </c>
      <c r="C14" s="149">
        <f>VALUE('Kala1400 (7)'!V30)</f>
        <v>0</v>
      </c>
      <c r="D14" s="149">
        <f>VALUE('Kala1400 (7)'!T30)</f>
        <v>0</v>
      </c>
      <c r="E14" s="149">
        <f>VALUE('Kala1400 (7)'!Q30)</f>
        <v>0</v>
      </c>
      <c r="F14" s="149">
        <f>VALUE('Kala1400 (7)'!B30)</f>
        <v>0</v>
      </c>
    </row>
    <row r="15" spans="1:13">
      <c r="A15" s="149">
        <f>'Kala1400 (7)'!AB31</f>
        <v>0</v>
      </c>
      <c r="B15" s="149">
        <f t="shared" si="0"/>
        <v>0</v>
      </c>
      <c r="C15" s="149">
        <f>VALUE('Kala1400 (7)'!V31)</f>
        <v>0</v>
      </c>
      <c r="D15" s="149">
        <f>VALUE('Kala1400 (7)'!T31)</f>
        <v>0</v>
      </c>
      <c r="E15" s="149">
        <f>VALUE('Kala1400 (7)'!Q31)</f>
        <v>0</v>
      </c>
      <c r="F15" s="149">
        <f>VALUE('Kala1400 (7)'!B31)</f>
        <v>0</v>
      </c>
    </row>
    <row r="16" spans="1:13">
      <c r="A16" s="149">
        <f>'Kala1400 (7)'!AB32</f>
        <v>0</v>
      </c>
      <c r="B16" s="149">
        <f t="shared" si="0"/>
        <v>0</v>
      </c>
      <c r="C16" s="149">
        <f>VALUE('Kala1400 (7)'!V32)</f>
        <v>0</v>
      </c>
      <c r="D16" s="149">
        <f>VALUE('Kala1400 (7)'!T32)</f>
        <v>0</v>
      </c>
      <c r="E16" s="149">
        <f>VALUE('Kala1400 (7)'!Q32)</f>
        <v>0</v>
      </c>
      <c r="F16" s="149">
        <f>VALUE('Kala1400 (7)'!B32)</f>
        <v>0</v>
      </c>
    </row>
    <row r="17" spans="1:6">
      <c r="A17" s="149">
        <f>'Kala1400 (7)'!AB33</f>
        <v>0</v>
      </c>
      <c r="B17" s="149">
        <f t="shared" si="0"/>
        <v>0</v>
      </c>
      <c r="C17" s="149">
        <f>VALUE('Kala1400 (7)'!V33)</f>
        <v>0</v>
      </c>
      <c r="D17" s="149">
        <f>VALUE('Kala1400 (7)'!T33)</f>
        <v>0</v>
      </c>
      <c r="E17" s="149">
        <f>VALUE('Kala1400 (7)'!Q33)</f>
        <v>0</v>
      </c>
      <c r="F17" s="149">
        <f>VALUE('Kala1400 (7)'!B33)</f>
        <v>0</v>
      </c>
    </row>
    <row r="18" spans="1:6">
      <c r="A18" s="149">
        <f>'Kala1400 (7)'!AB34</f>
        <v>0</v>
      </c>
      <c r="B18" s="149">
        <f t="shared" si="0"/>
        <v>0</v>
      </c>
      <c r="C18" s="149">
        <f>VALUE('Kala1400 (7)'!V34)</f>
        <v>0</v>
      </c>
      <c r="D18" s="149">
        <f>VALUE('Kala1400 (7)'!T34)</f>
        <v>0</v>
      </c>
      <c r="E18" s="149">
        <f>VALUE('Kala1400 (7)'!Q34)</f>
        <v>0</v>
      </c>
      <c r="F18" s="149">
        <f>VALUE('Kala1400 (7)'!B34)</f>
        <v>0</v>
      </c>
    </row>
    <row r="19" spans="1:6">
      <c r="A19" s="149">
        <f>'Kala1400 (7)'!AB35</f>
        <v>0</v>
      </c>
      <c r="B19" s="149">
        <f t="shared" si="0"/>
        <v>0</v>
      </c>
      <c r="C19" s="149">
        <f>VALUE('Kala1400 (7)'!V35)</f>
        <v>0</v>
      </c>
      <c r="D19" s="149">
        <f>VALUE('Kala1400 (7)'!T35)</f>
        <v>0</v>
      </c>
      <c r="E19" s="149">
        <f>VALUE('Kala1400 (7)'!Q35)</f>
        <v>0</v>
      </c>
      <c r="F19" s="149">
        <f>VALUE('Kala1400 (7)'!B35)</f>
        <v>0</v>
      </c>
    </row>
    <row r="20" spans="1:6">
      <c r="A20" s="149">
        <f>'Kala1400 (7)'!AB36</f>
        <v>0</v>
      </c>
      <c r="B20" s="149">
        <f t="shared" si="0"/>
        <v>0</v>
      </c>
      <c r="C20" s="149">
        <f>VALUE('Kala1400 (7)'!V36)</f>
        <v>0</v>
      </c>
      <c r="D20" s="149">
        <f>VALUE('Kala1400 (7)'!T36)</f>
        <v>0</v>
      </c>
      <c r="E20" s="149">
        <f>VALUE('Kala1400 (7)'!Q36)</f>
        <v>0</v>
      </c>
      <c r="F20" s="149">
        <f>VALUE('Kala1400 (7)'!B36)</f>
        <v>0</v>
      </c>
    </row>
    <row r="21" spans="1:6">
      <c r="A21" s="149">
        <f>'Kala1400 (7)'!AB37</f>
        <v>0</v>
      </c>
      <c r="B21" s="149">
        <f t="shared" si="0"/>
        <v>0</v>
      </c>
      <c r="C21" s="149">
        <f>VALUE('Kala1400 (7)'!V37)</f>
        <v>0</v>
      </c>
      <c r="D21" s="149">
        <f>VALUE('Kala1400 (7)'!T37)</f>
        <v>0</v>
      </c>
      <c r="E21" s="149">
        <f>VALUE('Kala1400 (7)'!Q37)</f>
        <v>0</v>
      </c>
      <c r="F21" s="149">
        <f>VALUE('Kala1400 (7)'!B37)</f>
        <v>0</v>
      </c>
    </row>
    <row r="22" spans="1:6">
      <c r="A22" s="149">
        <f>'Kala1400 (7)'!AB38</f>
        <v>0</v>
      </c>
      <c r="B22" s="149">
        <f t="shared" si="0"/>
        <v>0</v>
      </c>
      <c r="C22" s="149">
        <f>VALUE('Kala1400 (7)'!V38)</f>
        <v>0</v>
      </c>
      <c r="D22" s="149">
        <f>VALUE('Kala1400 (7)'!T38)</f>
        <v>0</v>
      </c>
      <c r="E22" s="149">
        <f>VALUE('Kala1400 (7)'!Q38)</f>
        <v>0</v>
      </c>
      <c r="F22" s="149">
        <f>VALUE('Kala1400 (7)'!B38)</f>
        <v>0</v>
      </c>
    </row>
    <row r="23" spans="1:6">
      <c r="A23" s="149">
        <f>'Kala1400 (7)'!AB39</f>
        <v>0</v>
      </c>
      <c r="B23" s="149">
        <f t="shared" si="0"/>
        <v>0</v>
      </c>
      <c r="C23" s="149">
        <f>VALUE('Kala1400 (7)'!V39)</f>
        <v>0</v>
      </c>
      <c r="D23" s="149">
        <f>VALUE('Kala1400 (7)'!T39)</f>
        <v>0</v>
      </c>
      <c r="E23" s="149">
        <f>VALUE('Kala1400 (7)'!Q39)</f>
        <v>0</v>
      </c>
      <c r="F23" s="149">
        <f>VALUE('Kala1400 (7)'!B39)</f>
        <v>0</v>
      </c>
    </row>
    <row r="24" spans="1:6">
      <c r="A24" s="149">
        <f>'Kala1400 (7)'!AB40</f>
        <v>0</v>
      </c>
      <c r="B24" s="149">
        <f t="shared" si="0"/>
        <v>0</v>
      </c>
      <c r="C24" s="149">
        <f>VALUE('Kala1400 (7)'!V40)</f>
        <v>0</v>
      </c>
      <c r="D24" s="149">
        <f>VALUE('Kala1400 (7)'!T40)</f>
        <v>0</v>
      </c>
      <c r="E24" s="149">
        <f>VALUE('Kala1400 (7)'!Q40)</f>
        <v>0</v>
      </c>
      <c r="F24" s="149">
        <f>VALUE('Kala1400 (7)'!B40)</f>
        <v>0</v>
      </c>
    </row>
    <row r="25" spans="1:6">
      <c r="A25" s="149">
        <f>'Kala1400 (7)'!AB41</f>
        <v>0</v>
      </c>
      <c r="B25" s="149">
        <f t="shared" si="0"/>
        <v>0</v>
      </c>
      <c r="C25" s="149">
        <f>VALUE('Kala1400 (7)'!V41)</f>
        <v>0</v>
      </c>
      <c r="D25" s="149">
        <f>VALUE('Kala1400 (7)'!T41)</f>
        <v>0</v>
      </c>
      <c r="E25" s="149">
        <f>VALUE('Kala1400 (7)'!Q41)</f>
        <v>0</v>
      </c>
      <c r="F25" s="149">
        <f>VALUE('Kala1400 (7)'!B41)</f>
        <v>0</v>
      </c>
    </row>
    <row r="26" spans="1:6">
      <c r="A26" s="149">
        <f>'Kala1400 (7)'!AB42</f>
        <v>0</v>
      </c>
      <c r="B26" s="149">
        <f t="shared" si="0"/>
        <v>0</v>
      </c>
      <c r="C26" s="149">
        <f>VALUE('Kala1400 (7)'!V42)</f>
        <v>0</v>
      </c>
      <c r="D26" s="149">
        <f>VALUE('Kala1400 (7)'!T42)</f>
        <v>0</v>
      </c>
      <c r="E26" s="149">
        <f>VALUE('Kala1400 (7)'!Q42)</f>
        <v>0</v>
      </c>
      <c r="F26" s="149">
        <f>VALUE('Kala1400 (7)'!B42)</f>
        <v>0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0">
    <tabColor rgb="FF7030A0"/>
  </sheetPr>
  <dimension ref="A3:J26"/>
  <sheetViews>
    <sheetView rightToLeft="1" zoomScale="80" zoomScaleNormal="80" workbookViewId="0">
      <selection activeCell="B18" sqref="B18:C22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(7)'!$A$2:$G$10,2,FALSE),0)</f>
        <v>108</v>
      </c>
      <c r="D6" s="21">
        <f>IFERROR(VLOOKUP($A6,'FKala1400 (7)'!$A$2:$G$10,3,FALSE),0)</f>
        <v>1097</v>
      </c>
      <c r="E6" s="21">
        <f>IFERROR(VLOOKUP($A6,'FKala1400 (7)'!$A$2:$G$10,4,FALSE),0)</f>
        <v>1011</v>
      </c>
      <c r="F6" s="21">
        <f>IFERROR(VLOOKUP($A6,'FKala1400 (7)'!$A$2:$G$10,5,FALSE),0)</f>
        <v>194</v>
      </c>
      <c r="G6" s="119">
        <f>IFERROR(VLOOKUP($A6,'FKala1400 (7)'!$A$2:$G$10,6,FALSE),0)</f>
        <v>159741965664</v>
      </c>
    </row>
    <row r="7" spans="1:10">
      <c r="A7" s="299"/>
      <c r="B7" s="23" t="s">
        <v>85</v>
      </c>
      <c r="C7" s="24">
        <f>IFERROR(VLOOKUP($A6,'FKala99 (7)'!$A$2:$G$10,2,FALSE),0)</f>
        <v>141</v>
      </c>
      <c r="D7" s="24">
        <f>IFERROR(VLOOKUP($A6,'FKala99 (7)'!$A$2:$G$10,3,FALSE),0)</f>
        <v>655</v>
      </c>
      <c r="E7" s="24">
        <f>IFERROR(VLOOKUP($A6,'FKala99 (7)'!$A$2:$G$10,4,FALSE),0)</f>
        <v>501</v>
      </c>
      <c r="F7" s="24">
        <f>IFERROR(VLOOKUP($A6,'FKala99 (7)'!$A$2:$G$10,5,FALSE),0)</f>
        <v>295</v>
      </c>
      <c r="G7" s="24">
        <f>IFERROR(VLOOKUP($A6,'FKala99 (7)'!$A$2:$G$10,6,FALSE),0)</f>
        <v>19189469927</v>
      </c>
    </row>
    <row r="8" spans="1:10" ht="30" customHeight="1" thickBot="1">
      <c r="A8" s="300"/>
      <c r="B8" s="26" t="s">
        <v>51</v>
      </c>
      <c r="C8" s="27">
        <f>IFERROR(C6/C7-1,"-")</f>
        <v>-0.23404255319148937</v>
      </c>
      <c r="D8" s="27">
        <f>IFERROR(D6/D7-1,"-")</f>
        <v>0.67480916030534344</v>
      </c>
      <c r="E8" s="27">
        <f>IFERROR(E6/E7-1,"-")</f>
        <v>1.0179640718562872</v>
      </c>
      <c r="F8" s="27">
        <f>IFERROR(F6/F7-1,"-")</f>
        <v>-0.34237288135593225</v>
      </c>
      <c r="G8" s="27">
        <f>IFERROR(G6/G7-1,"-")</f>
        <v>7.3244595224196161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(7)'!$A$2:$G$10,2,FALSE),0)</f>
        <v>1</v>
      </c>
      <c r="D9" s="21">
        <f>IFERROR(VLOOKUP($A9,'FKala1400 (7)'!$A$2:$G$10,3,FALSE),0)</f>
        <v>114</v>
      </c>
      <c r="E9" s="21">
        <f>IFERROR(VLOOKUP($A9,'FKala1400 (7)'!$A$2:$G$10,4,FALSE),0)</f>
        <v>113</v>
      </c>
      <c r="F9" s="21">
        <f>IFERROR(VLOOKUP($A9,'FKala1400 (7)'!$A$2:$G$10,5,FALSE),0)</f>
        <v>2</v>
      </c>
      <c r="G9" s="55">
        <f>IFERROR(VLOOKUP($A9,'FKala1400 (7)'!$A$2:$G$10,6,FALSE),0)</f>
        <v>351660000</v>
      </c>
    </row>
    <row r="10" spans="1:10" ht="21" customHeight="1">
      <c r="A10" s="301"/>
      <c r="B10" s="23" t="s">
        <v>85</v>
      </c>
      <c r="C10" s="24">
        <f>IFERROR(VLOOKUP($A9,'FKala99 (7)'!$A$2:$G$10,2,FALSE),0)</f>
        <v>4</v>
      </c>
      <c r="D10" s="24">
        <f>IFERROR(VLOOKUP($A9,'FKala99 (7)'!$A$2:$G$10,3,FALSE),0)</f>
        <v>50</v>
      </c>
      <c r="E10" s="24">
        <f>IFERROR(VLOOKUP($A9,'FKala99 (7)'!$A$2:$G$10,4,FALSE),0)</f>
        <v>51</v>
      </c>
      <c r="F10" s="24">
        <f>IFERROR(VLOOKUP($A9,'FKala99 (7)'!$A$2:$G$10,5,FALSE),0)</f>
        <v>3</v>
      </c>
      <c r="G10" s="24">
        <f>IFERROR(VLOOKUP($A9,'FKala99 (7)'!$A$2:$G$10,6,FALSE),0)</f>
        <v>105600000</v>
      </c>
    </row>
    <row r="11" spans="1:10" ht="30" customHeight="1" thickBot="1">
      <c r="A11" s="301"/>
      <c r="B11" s="29" t="s">
        <v>51</v>
      </c>
      <c r="C11" s="30">
        <f>IFERROR(C9/C10-1,"-")</f>
        <v>-0.75</v>
      </c>
      <c r="D11" s="30">
        <f>IFERROR(D9/D10-1,"-")</f>
        <v>1.2799999999999998</v>
      </c>
      <c r="E11" s="30">
        <f>IFERROR(E9/E10-1,"-")</f>
        <v>1.215686274509804</v>
      </c>
      <c r="F11" s="30">
        <f>IFERROR(F9/F10-1,"-")</f>
        <v>-0.33333333333333337</v>
      </c>
      <c r="G11" s="30">
        <f>IFERROR(G9/G10-1,"-")</f>
        <v>2.3301136363636363</v>
      </c>
    </row>
    <row r="12" spans="1:10" ht="21" customHeight="1">
      <c r="A12" s="302" t="s">
        <v>42</v>
      </c>
      <c r="B12" s="32" t="s">
        <v>104</v>
      </c>
      <c r="C12" s="33">
        <f>IFERROR(VLOOKUP($A12,'FKala1400 (7)'!$A$2:$G$10,2,FALSE),0)</f>
        <v>7</v>
      </c>
      <c r="D12" s="34">
        <f>IFERROR(VLOOKUP($A12,'FKala1400 (7)'!$A$2:$G$10,3,FALSE),0)</f>
        <v>80</v>
      </c>
      <c r="E12" s="34">
        <f>IFERROR(VLOOKUP($A12,'FKala1400 (7)'!$A$2:$G$10,4,FALSE),0)</f>
        <v>77</v>
      </c>
      <c r="F12" s="34">
        <f>IFERROR(VLOOKUP($A12,'FKala1400 (7)'!$A$2:$G$10,5,FALSE),0)</f>
        <v>10</v>
      </c>
      <c r="G12" s="57">
        <f>IFERROR(VLOOKUP($A12,'FKala1400 (7)'!$A$2:$G$10,6,FALSE),0)</f>
        <v>20126086370</v>
      </c>
    </row>
    <row r="13" spans="1:10" ht="21" customHeight="1">
      <c r="A13" s="301"/>
      <c r="B13" s="23" t="s">
        <v>85</v>
      </c>
      <c r="C13" s="24">
        <f>IFERROR(VLOOKUP($A12,'FKala99 (7)'!$A$2:$G$10,2,FALSE),0)</f>
        <v>5</v>
      </c>
      <c r="D13" s="24">
        <f>IFERROR(VLOOKUP($A12,'FKala99 (7)'!$A$2:$G$10,3,FALSE),0)</f>
        <v>47</v>
      </c>
      <c r="E13" s="24">
        <f>IFERROR(VLOOKUP($A12,'FKala99 (7)'!$A$2:$G$10,4,FALSE),0)</f>
        <v>46</v>
      </c>
      <c r="F13" s="24">
        <f>IFERROR(VLOOKUP($A12,'FKala99 (7)'!$A$2:$G$10,5,FALSE),0)</f>
        <v>6</v>
      </c>
      <c r="G13" s="24">
        <f>IFERROR(VLOOKUP($A12,'FKala99 (7)'!$A$2:$G$10,6,FALSE),0)</f>
        <v>16419001087</v>
      </c>
    </row>
    <row r="14" spans="1:10" ht="30" customHeight="1" thickBot="1">
      <c r="A14" s="301"/>
      <c r="B14" s="36" t="s">
        <v>51</v>
      </c>
      <c r="C14" s="30">
        <f>IFERROR(C12/C13-1,"-")</f>
        <v>0.39999999999999991</v>
      </c>
      <c r="D14" s="30">
        <f>IFERROR(D12/D13-1,"-")</f>
        <v>0.7021276595744681</v>
      </c>
      <c r="E14" s="30">
        <f>IFERROR(E12/E13-1,"-")</f>
        <v>0.67391304347826098</v>
      </c>
      <c r="F14" s="30">
        <f>IFERROR(F12/F13-1,"-")</f>
        <v>0.66666666666666674</v>
      </c>
      <c r="G14" s="30">
        <f>IFERROR(G12/G13-1,"-")</f>
        <v>0.22578019596668053</v>
      </c>
    </row>
    <row r="15" spans="1:10">
      <c r="A15" s="413" t="s">
        <v>59</v>
      </c>
      <c r="B15" s="37" t="s">
        <v>104</v>
      </c>
      <c r="C15" s="38">
        <f>C12+C9+C6</f>
        <v>116</v>
      </c>
      <c r="D15" s="38">
        <f t="shared" ref="D15:G16" si="0">D12+D9+D6</f>
        <v>1291</v>
      </c>
      <c r="E15" s="38">
        <f t="shared" si="0"/>
        <v>1201</v>
      </c>
      <c r="F15" s="38">
        <f t="shared" si="0"/>
        <v>206</v>
      </c>
      <c r="G15" s="38">
        <f t="shared" si="0"/>
        <v>180219712034</v>
      </c>
    </row>
    <row r="16" spans="1:10" ht="21.75" thickBot="1">
      <c r="A16" s="414"/>
      <c r="B16" s="23" t="s">
        <v>85</v>
      </c>
      <c r="C16" s="40">
        <f>C13+C10+C7</f>
        <v>150</v>
      </c>
      <c r="D16" s="40">
        <f t="shared" si="0"/>
        <v>752</v>
      </c>
      <c r="E16" s="40">
        <f t="shared" si="0"/>
        <v>598</v>
      </c>
      <c r="F16" s="40">
        <f t="shared" si="0"/>
        <v>304</v>
      </c>
      <c r="G16" s="40">
        <f t="shared" si="0"/>
        <v>35714071014</v>
      </c>
    </row>
    <row r="17" spans="1:7" ht="30" customHeight="1" thickBot="1">
      <c r="A17" s="415"/>
      <c r="B17" s="42" t="s">
        <v>51</v>
      </c>
      <c r="C17" s="43">
        <f>IFERROR(C15/C16-1,"-")</f>
        <v>-0.22666666666666668</v>
      </c>
      <c r="D17" s="43">
        <f>IFERROR(D15/D16-1,"-")</f>
        <v>0.7167553191489362</v>
      </c>
      <c r="E17" s="43">
        <f>IFERROR(E15/E16-1,"-")</f>
        <v>1.008361204013378</v>
      </c>
      <c r="F17" s="43">
        <f>IFERROR(F15/F16-1,"-")</f>
        <v>-0.32236842105263153</v>
      </c>
      <c r="G17" s="43">
        <f>IFERROR(G15/G16-1,"-")</f>
        <v>4.0461822726217198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1">
    <tabColor rgb="FF92D050"/>
  </sheetPr>
  <dimension ref="A1:AF26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153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71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154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44" t="s">
        <v>25</v>
      </c>
      <c r="E17" s="144" t="s">
        <v>26</v>
      </c>
      <c r="F17" s="144" t="s">
        <v>25</v>
      </c>
      <c r="G17" s="340" t="s">
        <v>26</v>
      </c>
      <c r="H17" s="416"/>
      <c r="I17" s="144" t="s">
        <v>25</v>
      </c>
      <c r="J17" s="144" t="s">
        <v>26</v>
      </c>
      <c r="K17" s="144" t="s">
        <v>25</v>
      </c>
      <c r="L17" s="144" t="s">
        <v>26</v>
      </c>
      <c r="M17" s="144" t="s">
        <v>25</v>
      </c>
      <c r="N17" s="340" t="s">
        <v>26</v>
      </c>
      <c r="O17" s="430"/>
      <c r="P17" s="416"/>
      <c r="Q17" s="340" t="s">
        <v>25</v>
      </c>
      <c r="R17" s="416"/>
      <c r="S17" s="144" t="s">
        <v>26</v>
      </c>
      <c r="T17" s="144" t="s">
        <v>25</v>
      </c>
      <c r="U17" s="14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17">
        <v>0</v>
      </c>
      <c r="C18" s="418"/>
      <c r="D18" s="163">
        <v>0</v>
      </c>
      <c r="E18" s="147">
        <v>0</v>
      </c>
      <c r="F18" s="163">
        <v>0</v>
      </c>
      <c r="G18" s="417">
        <v>8414400750</v>
      </c>
      <c r="H18" s="418"/>
      <c r="I18" s="163">
        <v>1</v>
      </c>
      <c r="J18" s="148">
        <v>0</v>
      </c>
      <c r="K18" s="164">
        <v>1</v>
      </c>
      <c r="L18" s="148">
        <v>0</v>
      </c>
      <c r="M18" s="164">
        <v>1</v>
      </c>
      <c r="N18" s="419">
        <v>3163395774062</v>
      </c>
      <c r="O18" s="420"/>
      <c r="P18" s="421"/>
      <c r="Q18" s="422">
        <v>14</v>
      </c>
      <c r="R18" s="416"/>
      <c r="S18" s="148">
        <v>8414400750</v>
      </c>
      <c r="T18" s="164">
        <v>3</v>
      </c>
      <c r="U18" s="148">
        <v>3171810174812</v>
      </c>
      <c r="V18" s="422">
        <v>13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144" t="s">
        <v>64</v>
      </c>
      <c r="AE18" s="4"/>
    </row>
    <row r="19" spans="1:31" ht="29.65" customHeight="1">
      <c r="A19" s="3"/>
      <c r="B19" s="417">
        <v>0</v>
      </c>
      <c r="C19" s="418"/>
      <c r="D19" s="163">
        <v>0</v>
      </c>
      <c r="E19" s="147">
        <v>0</v>
      </c>
      <c r="F19" s="163">
        <v>0</v>
      </c>
      <c r="G19" s="417">
        <v>0</v>
      </c>
      <c r="H19" s="418"/>
      <c r="I19" s="163">
        <v>0</v>
      </c>
      <c r="J19" s="148">
        <v>0</v>
      </c>
      <c r="K19" s="164">
        <v>0</v>
      </c>
      <c r="L19" s="148">
        <v>0</v>
      </c>
      <c r="M19" s="164">
        <v>0</v>
      </c>
      <c r="N19" s="419">
        <v>7205566992</v>
      </c>
      <c r="O19" s="420"/>
      <c r="P19" s="421"/>
      <c r="Q19" s="422">
        <v>1</v>
      </c>
      <c r="R19" s="416"/>
      <c r="S19" s="148">
        <v>0</v>
      </c>
      <c r="T19" s="164">
        <v>0</v>
      </c>
      <c r="U19" s="148">
        <v>7205566992</v>
      </c>
      <c r="V19" s="422">
        <v>1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144" t="s">
        <v>65</v>
      </c>
      <c r="AE19" s="4"/>
    </row>
    <row r="20" spans="1:31" ht="74.099999999999994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B17:C17"/>
    <mergeCell ref="G17:H17"/>
    <mergeCell ref="N17:P17"/>
    <mergeCell ref="Q17:R17"/>
    <mergeCell ref="V17:W17"/>
    <mergeCell ref="X18:Y18"/>
    <mergeCell ref="X16:Y17"/>
    <mergeCell ref="Z16:AA17"/>
    <mergeCell ref="AB16:AC17"/>
    <mergeCell ref="AD16:AD17"/>
    <mergeCell ref="Z19:AA19"/>
    <mergeCell ref="AB19:AC19"/>
    <mergeCell ref="A25:R25"/>
    <mergeCell ref="AB18:AC18"/>
    <mergeCell ref="B19:C19"/>
    <mergeCell ref="G19:H19"/>
    <mergeCell ref="N19:P19"/>
    <mergeCell ref="Q19:R19"/>
    <mergeCell ref="V19:W19"/>
    <mergeCell ref="X19:Y19"/>
    <mergeCell ref="Z18:AA18"/>
    <mergeCell ref="B18:C18"/>
    <mergeCell ref="G18:H18"/>
    <mergeCell ref="N18:P18"/>
    <mergeCell ref="Q18:R18"/>
    <mergeCell ref="V18:W18"/>
  </mergeCells>
  <hyperlinks>
    <hyperlink ref="D18" r:id="rId1" display="http://172.16.90.7:88/ReportViewer.aspx?reportName=PProductStatisticsPecuniary&amp;@Clicked=Clicked&amp;@Detail=Pecuniar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param=1&amp;@CreateCaseType=&amp;@PBTradeUnitTypeID=&amp;@TradeUnitTypeID=" xr:uid="{00000000-0004-0000-3F00-000000000000}"/>
    <hyperlink ref="F18" r:id="rId2" display="http://172.16.90.7:88/ReportViewer.aspx?reportName=PProductStatisticsDetailReport&amp;@Clicked=Clicked&amp;@Detail=Wri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1000000}"/>
    <hyperlink ref="I18" r:id="rId3" display="http://172.16.90.7:88/ReportViewer.aspx?reportName=PProductStatisticsDetailReport&amp;@Clicked=Clicked&amp;@Detail=Incapaci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2000000}"/>
    <hyperlink ref="K18" r:id="rId4" display="http://172.16.90.7:88/ReportViewer.aspx?reportName=PProductStatisticsDetailReport&amp;@Clicked=Clicked&amp;@Detail=Absolution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3000000}"/>
    <hyperlink ref="M18" r:id="rId5" display="http://172.16.90.7:88/ReportViewer.aspx?reportName=PProductStatisticsDetailReport&amp;@Clicked=Clicked&amp;@Detail=Penal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4000000}"/>
    <hyperlink ref="Q18" r:id="rId6" display="http://172.16.90.7:88/ReportViewer.aspx?reportName=PProductStatisticsDetailReport&amp;@Clicked=Clicked&amp;@Detail=Remained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5000000}"/>
    <hyperlink ref="T18" r:id="rId7" display="http://172.16.90.7:88/ReportViewer.aspx?reportName=PProductStatisticsDetailReport&amp;@Clicked=Clicked&amp;@Detail=Out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6000000}"/>
    <hyperlink ref="V18" r:id="rId8" display="http://172.16.90.7:88/ReportViewer.aspx?reportName=PProductStatisticsDetailReport&amp;@Clicked=Clicked&amp;@Detail=In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7000000}"/>
    <hyperlink ref="D19" r:id="rId9" display="http://172.16.90.7:88/ReportViewer.aspx?reportName=PProductStatisticsPecuniary&amp;@Clicked=Clicked&amp;@Detail=Pecuniar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param=1&amp;@CreateCaseType=&amp;@PBTradeUnitTypeID=&amp;@TradeUnitTypeID=" xr:uid="{00000000-0004-0000-3F00-000008000000}"/>
    <hyperlink ref="F19" r:id="rId10" display="http://172.16.90.7:88/ReportViewer.aspx?reportName=PProductStatisticsDetailReport&amp;@Clicked=Clicked&amp;@Detail=Wri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9000000}"/>
    <hyperlink ref="I19" r:id="rId11" display="http://172.16.90.7:88/ReportViewer.aspx?reportName=PProductStatisticsDetailReport&amp;@Clicked=Clicked&amp;@Detail=Incapaci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A000000}"/>
    <hyperlink ref="K19" r:id="rId12" display="http://172.16.90.7:88/ReportViewer.aspx?reportName=PProductStatisticsDetailReport&amp;@Clicked=Clicked&amp;@Detail=Absolution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B000000}"/>
    <hyperlink ref="M19" r:id="rId13" display="http://172.16.90.7:88/ReportViewer.aspx?reportName=PProductStatisticsDetailReport&amp;@Clicked=Clicked&amp;@Detail=Penal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C000000}"/>
    <hyperlink ref="Q19" r:id="rId14" display="http://172.16.90.7:88/ReportViewer.aspx?reportName=PProductStatisticsDetailReport&amp;@Clicked=Clicked&amp;@Detail=Remained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D000000}"/>
    <hyperlink ref="T19" r:id="rId15" display="http://172.16.90.7:88/ReportViewer.aspx?reportName=PProductStatisticsDetailReport&amp;@Clicked=Clicked&amp;@Detail=Out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E000000}"/>
    <hyperlink ref="V19" r:id="rId16" display="http://172.16.90.7:88/ReportViewer.aspx?reportName=PProductStatisticsDetailReport&amp;@Clicked=Clicked&amp;@Detail=In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3F00-00000F000000}"/>
  </hyperlinks>
  <pageMargins left="0.7" right="0.7" top="0.75" bottom="0.75" header="0.3" footer="0.3"/>
  <drawing r:id="rId1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2">
    <tabColor theme="7" tint="0.59999389629810485"/>
  </sheetPr>
  <dimension ref="A1:F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(8)'!AB16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(8)'!AB18</f>
        <v>کالا و خدمات</v>
      </c>
      <c r="B2" s="149">
        <f>D2+E2-C2</f>
        <v>4</v>
      </c>
      <c r="C2" s="149">
        <f>VALUE('Kala99 (8)'!V18)</f>
        <v>13</v>
      </c>
      <c r="D2" s="149">
        <f>VALUE('Kala99 (8)'!T18)</f>
        <v>3</v>
      </c>
      <c r="E2" s="149">
        <f>VALUE('Kala99 (8)'!Q18)</f>
        <v>14</v>
      </c>
      <c r="F2" s="149">
        <f>VALUE('Kala99 (8)'!B18)</f>
        <v>0</v>
      </c>
    </row>
    <row r="3" spans="1:6">
      <c r="A3" s="149" t="str">
        <f>'Kala99 (8)'!AB19</f>
        <v>پرونده قاچاق کالا و ارز</v>
      </c>
      <c r="B3" s="149">
        <f t="shared" ref="B3:B26" si="0">D3+E3-C3</f>
        <v>0</v>
      </c>
      <c r="C3" s="149">
        <f>VALUE('Kala99 (8)'!V19)</f>
        <v>1</v>
      </c>
      <c r="D3" s="149">
        <f>VALUE('Kala99 (8)'!T19)</f>
        <v>0</v>
      </c>
      <c r="E3" s="149">
        <f>VALUE('Kala99 (8)'!Q19)</f>
        <v>1</v>
      </c>
      <c r="F3" s="149">
        <f>VALUE('Kala99 (8)'!B19)</f>
        <v>0</v>
      </c>
    </row>
    <row r="4" spans="1:6">
      <c r="A4" s="149">
        <f>'Kala99 (8)'!AB20</f>
        <v>0</v>
      </c>
      <c r="B4" s="149">
        <f t="shared" si="0"/>
        <v>0</v>
      </c>
      <c r="C4" s="149">
        <f>VALUE('Kala99 (8)'!V20)</f>
        <v>0</v>
      </c>
      <c r="D4" s="149">
        <f>VALUE('Kala99 (8)'!T20)</f>
        <v>0</v>
      </c>
      <c r="E4" s="149">
        <f>VALUE('Kala99 (8)'!Q20)</f>
        <v>0</v>
      </c>
      <c r="F4" s="149">
        <f>VALUE('Kala99 (8)'!B20)</f>
        <v>0</v>
      </c>
    </row>
    <row r="5" spans="1:6">
      <c r="A5" s="149">
        <f>'Kala99 (8)'!AB21</f>
        <v>0</v>
      </c>
      <c r="B5" s="149">
        <f t="shared" si="0"/>
        <v>0</v>
      </c>
      <c r="C5" s="149">
        <f>VALUE('Kala99 (8)'!V21)</f>
        <v>0</v>
      </c>
      <c r="D5" s="149">
        <f>VALUE('Kala99 (8)'!T21)</f>
        <v>0</v>
      </c>
      <c r="E5" s="149">
        <f>VALUE('Kala99 (8)'!Q21)</f>
        <v>0</v>
      </c>
      <c r="F5" s="149">
        <f>VALUE('Kala99 (8)'!B21)</f>
        <v>0</v>
      </c>
    </row>
    <row r="6" spans="1:6">
      <c r="A6" s="149">
        <f>'Kala99 (8)'!AB22</f>
        <v>0</v>
      </c>
      <c r="B6" s="149">
        <f t="shared" si="0"/>
        <v>0</v>
      </c>
      <c r="C6" s="149">
        <f>VALUE('Kala99 (8)'!V22)</f>
        <v>0</v>
      </c>
      <c r="D6" s="149">
        <f>VALUE('Kala99 (8)'!T22)</f>
        <v>0</v>
      </c>
      <c r="E6" s="149">
        <f>VALUE('Kala99 (8)'!Q22)</f>
        <v>0</v>
      </c>
      <c r="F6" s="149">
        <f>VALUE('Kala99 (8)'!B22)</f>
        <v>0</v>
      </c>
    </row>
    <row r="7" spans="1:6">
      <c r="A7" s="149">
        <f>'Kala99 (8)'!AB23</f>
        <v>0</v>
      </c>
      <c r="B7" s="149">
        <f t="shared" si="0"/>
        <v>0</v>
      </c>
      <c r="C7" s="149">
        <f>VALUE('Kala99 (8)'!V23)</f>
        <v>0</v>
      </c>
      <c r="D7" s="149">
        <f>VALUE('Kala99 (8)'!T23)</f>
        <v>0</v>
      </c>
      <c r="E7" s="149">
        <f>VALUE('Kala99 (8)'!Q23)</f>
        <v>0</v>
      </c>
      <c r="F7" s="149">
        <f>VALUE('Kala99 (8)'!B23)</f>
        <v>0</v>
      </c>
    </row>
    <row r="8" spans="1:6">
      <c r="A8" s="149">
        <f>'Kala99 (8)'!AB24</f>
        <v>0</v>
      </c>
      <c r="B8" s="149">
        <f t="shared" si="0"/>
        <v>0</v>
      </c>
      <c r="C8" s="149">
        <f>VALUE('Kala99 (8)'!V24)</f>
        <v>0</v>
      </c>
      <c r="D8" s="149">
        <f>VALUE('Kala99 (8)'!T24)</f>
        <v>0</v>
      </c>
      <c r="E8" s="149">
        <f>VALUE('Kala99 (8)'!Q24)</f>
        <v>0</v>
      </c>
      <c r="F8" s="149">
        <f>VALUE('Kala99 (8)'!B24)</f>
        <v>0</v>
      </c>
    </row>
    <row r="9" spans="1:6">
      <c r="A9" s="149">
        <f>'Kala99 (8)'!AB25</f>
        <v>0</v>
      </c>
      <c r="B9" s="149">
        <f t="shared" si="0"/>
        <v>0</v>
      </c>
      <c r="C9" s="149">
        <f>VALUE('Kala99 (8)'!V25)</f>
        <v>0</v>
      </c>
      <c r="D9" s="149">
        <f>VALUE('Kala99 (8)'!T25)</f>
        <v>0</v>
      </c>
      <c r="E9" s="149">
        <f>VALUE('Kala99 (8)'!Q25)</f>
        <v>0</v>
      </c>
      <c r="F9" s="149">
        <f>VALUE('Kala99 (8)'!B25)</f>
        <v>0</v>
      </c>
    </row>
    <row r="10" spans="1:6">
      <c r="A10" s="149">
        <f>'Kala99 (8)'!AB26</f>
        <v>0</v>
      </c>
      <c r="B10" s="149">
        <f t="shared" si="0"/>
        <v>0</v>
      </c>
      <c r="C10" s="149">
        <f>VALUE('Kala99 (8)'!V26)</f>
        <v>0</v>
      </c>
      <c r="D10" s="149">
        <f>VALUE('Kala99 (8)'!T26)</f>
        <v>0</v>
      </c>
      <c r="E10" s="149">
        <f>VALUE('Kala99 (8)'!Q26)</f>
        <v>0</v>
      </c>
      <c r="F10" s="149">
        <f>VALUE('Kala99 (8)'!B26)</f>
        <v>0</v>
      </c>
    </row>
    <row r="11" spans="1:6">
      <c r="A11" s="149">
        <f>'Kala99 (8)'!AB27</f>
        <v>0</v>
      </c>
      <c r="B11" s="149">
        <f t="shared" si="0"/>
        <v>0</v>
      </c>
      <c r="C11" s="149">
        <f>VALUE('Kala99 (8)'!V27)</f>
        <v>0</v>
      </c>
      <c r="D11" s="149">
        <f>VALUE('Kala99 (8)'!T27)</f>
        <v>0</v>
      </c>
      <c r="E11" s="149">
        <f>VALUE('Kala99 (8)'!Q27)</f>
        <v>0</v>
      </c>
      <c r="F11" s="149">
        <f>VALUE('Kala99 (8)'!B27)</f>
        <v>0</v>
      </c>
    </row>
    <row r="12" spans="1:6">
      <c r="A12" s="149">
        <f>'Kala99 (8)'!AB28</f>
        <v>0</v>
      </c>
      <c r="B12" s="149">
        <f t="shared" si="0"/>
        <v>0</v>
      </c>
      <c r="C12" s="149">
        <f>VALUE('Kala99 (8)'!V28)</f>
        <v>0</v>
      </c>
      <c r="D12" s="149">
        <f>VALUE('Kala99 (8)'!T28)</f>
        <v>0</v>
      </c>
      <c r="E12" s="149">
        <f>VALUE('Kala99 (8)'!Q28)</f>
        <v>0</v>
      </c>
      <c r="F12" s="149">
        <f>VALUE('Kala99 (8)'!B28)</f>
        <v>0</v>
      </c>
    </row>
    <row r="13" spans="1:6">
      <c r="A13" s="149">
        <f>'Kala99 (8)'!AB29</f>
        <v>0</v>
      </c>
      <c r="B13" s="149">
        <f t="shared" si="0"/>
        <v>0</v>
      </c>
      <c r="C13" s="149">
        <f>VALUE('Kala99 (8)'!V29)</f>
        <v>0</v>
      </c>
      <c r="D13" s="149">
        <f>VALUE('Kala99 (8)'!T29)</f>
        <v>0</v>
      </c>
      <c r="E13" s="149">
        <f>VALUE('Kala99 (8)'!Q29)</f>
        <v>0</v>
      </c>
      <c r="F13" s="149">
        <f>VALUE('Kala99 (8)'!B29)</f>
        <v>0</v>
      </c>
    </row>
    <row r="14" spans="1:6">
      <c r="A14" s="149">
        <f>'Kala99 (8)'!AB30</f>
        <v>0</v>
      </c>
      <c r="B14" s="149">
        <f t="shared" si="0"/>
        <v>0</v>
      </c>
      <c r="C14" s="149">
        <f>VALUE('Kala99 (8)'!V30)</f>
        <v>0</v>
      </c>
      <c r="D14" s="149">
        <f>VALUE('Kala99 (8)'!T30)</f>
        <v>0</v>
      </c>
      <c r="E14" s="149">
        <f>VALUE('Kala99 (8)'!Q30)</f>
        <v>0</v>
      </c>
      <c r="F14" s="149">
        <f>VALUE('Kala99 (8)'!B30)</f>
        <v>0</v>
      </c>
    </row>
    <row r="15" spans="1:6">
      <c r="A15" s="149">
        <f>'Kala99 (8)'!AB31</f>
        <v>0</v>
      </c>
      <c r="B15" s="149">
        <f t="shared" si="0"/>
        <v>0</v>
      </c>
      <c r="C15" s="149">
        <f>VALUE('Kala99 (8)'!V31)</f>
        <v>0</v>
      </c>
      <c r="D15" s="149">
        <f>VALUE('Kala99 (8)'!T31)</f>
        <v>0</v>
      </c>
      <c r="E15" s="149">
        <f>VALUE('Kala99 (8)'!Q31)</f>
        <v>0</v>
      </c>
      <c r="F15" s="149">
        <f>VALUE('Kala99 (8)'!B31)</f>
        <v>0</v>
      </c>
    </row>
    <row r="16" spans="1:6">
      <c r="A16" s="149">
        <f>'Kala99 (8)'!AB32</f>
        <v>0</v>
      </c>
      <c r="B16" s="149">
        <f t="shared" si="0"/>
        <v>0</v>
      </c>
      <c r="C16" s="149">
        <f>VALUE('Kala99 (8)'!V32)</f>
        <v>0</v>
      </c>
      <c r="D16" s="149">
        <f>VALUE('Kala99 (8)'!T32)</f>
        <v>0</v>
      </c>
      <c r="E16" s="149">
        <f>VALUE('Kala99 (8)'!Q32)</f>
        <v>0</v>
      </c>
      <c r="F16" s="149">
        <f>VALUE('Kala99 (8)'!B32)</f>
        <v>0</v>
      </c>
    </row>
    <row r="17" spans="1:6">
      <c r="A17" s="149">
        <f>'Kala99 (8)'!AB33</f>
        <v>0</v>
      </c>
      <c r="B17" s="149">
        <f t="shared" si="0"/>
        <v>0</v>
      </c>
      <c r="C17" s="149">
        <f>VALUE('Kala99 (8)'!V33)</f>
        <v>0</v>
      </c>
      <c r="D17" s="149">
        <f>VALUE('Kala99 (8)'!T33)</f>
        <v>0</v>
      </c>
      <c r="E17" s="149">
        <f>VALUE('Kala99 (8)'!Q33)</f>
        <v>0</v>
      </c>
      <c r="F17" s="149">
        <f>VALUE('Kala99 (8)'!B33)</f>
        <v>0</v>
      </c>
    </row>
    <row r="18" spans="1:6">
      <c r="A18" s="149">
        <f>'Kala99 (8)'!AB34</f>
        <v>0</v>
      </c>
      <c r="B18" s="149">
        <f t="shared" si="0"/>
        <v>0</v>
      </c>
      <c r="C18" s="149">
        <f>VALUE('Kala99 (8)'!V34)</f>
        <v>0</v>
      </c>
      <c r="D18" s="149">
        <f>VALUE('Kala99 (8)'!T34)</f>
        <v>0</v>
      </c>
      <c r="E18" s="149">
        <f>VALUE('Kala99 (8)'!Q34)</f>
        <v>0</v>
      </c>
      <c r="F18" s="149">
        <f>VALUE('Kala99 (8)'!B34)</f>
        <v>0</v>
      </c>
    </row>
    <row r="19" spans="1:6">
      <c r="A19" s="149">
        <f>'Kala99 (8)'!AB35</f>
        <v>0</v>
      </c>
      <c r="B19" s="149">
        <f t="shared" si="0"/>
        <v>0</v>
      </c>
      <c r="C19" s="149">
        <f>VALUE('Kala99 (8)'!V35)</f>
        <v>0</v>
      </c>
      <c r="D19" s="149">
        <f>VALUE('Kala99 (8)'!T35)</f>
        <v>0</v>
      </c>
      <c r="E19" s="149">
        <f>VALUE('Kala99 (8)'!Q35)</f>
        <v>0</v>
      </c>
      <c r="F19" s="149">
        <f>VALUE('Kala99 (8)'!B35)</f>
        <v>0</v>
      </c>
    </row>
    <row r="20" spans="1:6">
      <c r="A20" s="149">
        <f>'Kala99 (8)'!AB36</f>
        <v>0</v>
      </c>
      <c r="B20" s="149">
        <f t="shared" si="0"/>
        <v>0</v>
      </c>
      <c r="C20" s="149">
        <f>VALUE('Kala99 (8)'!V36)</f>
        <v>0</v>
      </c>
      <c r="D20" s="149">
        <f>VALUE('Kala99 (8)'!T36)</f>
        <v>0</v>
      </c>
      <c r="E20" s="149">
        <f>VALUE('Kala99 (8)'!Q36)</f>
        <v>0</v>
      </c>
      <c r="F20" s="149">
        <f>VALUE('Kala99 (8)'!B36)</f>
        <v>0</v>
      </c>
    </row>
    <row r="21" spans="1:6">
      <c r="A21" s="149">
        <f>'Kala99 (8)'!AB37</f>
        <v>0</v>
      </c>
      <c r="B21" s="149">
        <f t="shared" si="0"/>
        <v>0</v>
      </c>
      <c r="C21" s="149">
        <f>VALUE('Kala99 (8)'!V37)</f>
        <v>0</v>
      </c>
      <c r="D21" s="149">
        <f>VALUE('Kala99 (8)'!T37)</f>
        <v>0</v>
      </c>
      <c r="E21" s="149">
        <f>VALUE('Kala99 (8)'!Q37)</f>
        <v>0</v>
      </c>
      <c r="F21" s="149">
        <f>VALUE('Kala99 (8)'!B37)</f>
        <v>0</v>
      </c>
    </row>
    <row r="22" spans="1:6">
      <c r="A22" s="149">
        <f>'Kala99 (8)'!AB38</f>
        <v>0</v>
      </c>
      <c r="B22" s="149">
        <f t="shared" si="0"/>
        <v>0</v>
      </c>
      <c r="C22" s="149">
        <f>VALUE('Kala99 (8)'!V38)</f>
        <v>0</v>
      </c>
      <c r="D22" s="149">
        <f>VALUE('Kala99 (8)'!T38)</f>
        <v>0</v>
      </c>
      <c r="E22" s="149">
        <f>VALUE('Kala99 (8)'!Q38)</f>
        <v>0</v>
      </c>
      <c r="F22" s="149">
        <f>VALUE('Kala99 (8)'!B38)</f>
        <v>0</v>
      </c>
    </row>
    <row r="23" spans="1:6">
      <c r="A23" s="149">
        <f>'Kala99 (8)'!AB39</f>
        <v>0</v>
      </c>
      <c r="B23" s="149">
        <f t="shared" si="0"/>
        <v>0</v>
      </c>
      <c r="C23" s="149">
        <f>VALUE('Kala99 (8)'!V39)</f>
        <v>0</v>
      </c>
      <c r="D23" s="149">
        <f>VALUE('Kala99 (8)'!T39)</f>
        <v>0</v>
      </c>
      <c r="E23" s="149">
        <f>VALUE('Kala99 (8)'!Q39)</f>
        <v>0</v>
      </c>
      <c r="F23" s="149">
        <f>VALUE('Kala99 (8)'!B39)</f>
        <v>0</v>
      </c>
    </row>
    <row r="24" spans="1:6">
      <c r="A24" s="149">
        <f>'Kala99 (8)'!AB40</f>
        <v>0</v>
      </c>
      <c r="B24" s="149">
        <f t="shared" si="0"/>
        <v>0</v>
      </c>
      <c r="C24" s="149">
        <f>VALUE('Kala99 (8)'!V40)</f>
        <v>0</v>
      </c>
      <c r="D24" s="149">
        <f>VALUE('Kala99 (8)'!T40)</f>
        <v>0</v>
      </c>
      <c r="E24" s="149">
        <f>VALUE('Kala99 (8)'!Q40)</f>
        <v>0</v>
      </c>
      <c r="F24" s="149">
        <f>VALUE('Kala99 (8)'!B40)</f>
        <v>0</v>
      </c>
    </row>
    <row r="25" spans="1:6">
      <c r="A25" s="149">
        <f>'Kala99 (8)'!AB41</f>
        <v>0</v>
      </c>
      <c r="B25" s="149">
        <f t="shared" si="0"/>
        <v>0</v>
      </c>
      <c r="C25" s="149">
        <f>VALUE('Kala99 (8)'!V41)</f>
        <v>0</v>
      </c>
      <c r="D25" s="149">
        <f>VALUE('Kala99 (8)'!T41)</f>
        <v>0</v>
      </c>
      <c r="E25" s="149">
        <f>VALUE('Kala99 (8)'!Q41)</f>
        <v>0</v>
      </c>
      <c r="F25" s="149">
        <f>VALUE('Kala99 (8)'!B41)</f>
        <v>0</v>
      </c>
    </row>
    <row r="26" spans="1:6">
      <c r="A26" s="149">
        <f>'Kala99 (8)'!AB42</f>
        <v>0</v>
      </c>
      <c r="B26" s="149">
        <f t="shared" si="0"/>
        <v>0</v>
      </c>
      <c r="C26" s="149">
        <f>VALUE('Kala99 (8)'!V42)</f>
        <v>0</v>
      </c>
      <c r="D26" s="149">
        <f>VALUE('Kala99 (8)'!T42)</f>
        <v>0</v>
      </c>
      <c r="E26" s="149">
        <f>VALUE('Kala99 (8)'!Q42)</f>
        <v>0</v>
      </c>
      <c r="F26" s="149">
        <f>VALUE('Kala99 (8)'!B42)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3">
    <tabColor rgb="FF92D050"/>
  </sheetPr>
  <dimension ref="A1:AF26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153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71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152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44" t="s">
        <v>25</v>
      </c>
      <c r="E17" s="144" t="s">
        <v>26</v>
      </c>
      <c r="F17" s="144" t="s">
        <v>25</v>
      </c>
      <c r="G17" s="340" t="s">
        <v>26</v>
      </c>
      <c r="H17" s="416"/>
      <c r="I17" s="144" t="s">
        <v>25</v>
      </c>
      <c r="J17" s="144" t="s">
        <v>26</v>
      </c>
      <c r="K17" s="144" t="s">
        <v>25</v>
      </c>
      <c r="L17" s="144" t="s">
        <v>26</v>
      </c>
      <c r="M17" s="144" t="s">
        <v>25</v>
      </c>
      <c r="N17" s="340" t="s">
        <v>26</v>
      </c>
      <c r="O17" s="430"/>
      <c r="P17" s="416"/>
      <c r="Q17" s="340" t="s">
        <v>25</v>
      </c>
      <c r="R17" s="416"/>
      <c r="S17" s="144" t="s">
        <v>26</v>
      </c>
      <c r="T17" s="144" t="s">
        <v>25</v>
      </c>
      <c r="U17" s="14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17">
        <v>160000003</v>
      </c>
      <c r="C18" s="418"/>
      <c r="D18" s="163">
        <v>4</v>
      </c>
      <c r="E18" s="147">
        <v>2464958621</v>
      </c>
      <c r="F18" s="163">
        <v>2</v>
      </c>
      <c r="G18" s="417">
        <v>0</v>
      </c>
      <c r="H18" s="418"/>
      <c r="I18" s="163">
        <v>0</v>
      </c>
      <c r="J18" s="148">
        <v>6824020891</v>
      </c>
      <c r="K18" s="164">
        <v>5</v>
      </c>
      <c r="L18" s="148">
        <v>6408279985</v>
      </c>
      <c r="M18" s="164">
        <v>20</v>
      </c>
      <c r="N18" s="419">
        <v>20018752658231</v>
      </c>
      <c r="O18" s="420"/>
      <c r="P18" s="421"/>
      <c r="Q18" s="422">
        <v>53</v>
      </c>
      <c r="R18" s="416"/>
      <c r="S18" s="148">
        <v>15697259497</v>
      </c>
      <c r="T18" s="164">
        <v>27</v>
      </c>
      <c r="U18" s="148">
        <v>9010738606</v>
      </c>
      <c r="V18" s="422">
        <v>21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144" t="s">
        <v>64</v>
      </c>
      <c r="AE18" s="4"/>
    </row>
    <row r="19" spans="1:31" ht="29.65" customHeight="1">
      <c r="A19" s="3"/>
      <c r="B19" s="417">
        <v>0</v>
      </c>
      <c r="C19" s="418"/>
      <c r="D19" s="163">
        <v>0</v>
      </c>
      <c r="E19" s="147">
        <v>0</v>
      </c>
      <c r="F19" s="163">
        <v>0</v>
      </c>
      <c r="G19" s="417">
        <v>0</v>
      </c>
      <c r="H19" s="418"/>
      <c r="I19" s="163">
        <v>0</v>
      </c>
      <c r="J19" s="148">
        <v>38900793429</v>
      </c>
      <c r="K19" s="164">
        <v>1</v>
      </c>
      <c r="L19" s="148">
        <v>0</v>
      </c>
      <c r="M19" s="164">
        <v>0</v>
      </c>
      <c r="N19" s="419">
        <v>0</v>
      </c>
      <c r="O19" s="420"/>
      <c r="P19" s="421"/>
      <c r="Q19" s="422">
        <v>0</v>
      </c>
      <c r="R19" s="416"/>
      <c r="S19" s="148">
        <v>38900793429</v>
      </c>
      <c r="T19" s="164">
        <v>1</v>
      </c>
      <c r="U19" s="148">
        <v>38900793429</v>
      </c>
      <c r="V19" s="422">
        <v>1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144" t="s">
        <v>65</v>
      </c>
      <c r="AE19" s="4"/>
    </row>
    <row r="20" spans="1:31" ht="74.099999999999994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B17:C17"/>
    <mergeCell ref="G17:H17"/>
    <mergeCell ref="N17:P17"/>
    <mergeCell ref="Q17:R17"/>
    <mergeCell ref="V17:W17"/>
    <mergeCell ref="X18:Y18"/>
    <mergeCell ref="X16:Y17"/>
    <mergeCell ref="Z16:AA17"/>
    <mergeCell ref="AB16:AC17"/>
    <mergeCell ref="AD16:AD17"/>
    <mergeCell ref="Z19:AA19"/>
    <mergeCell ref="AB19:AC19"/>
    <mergeCell ref="A25:R25"/>
    <mergeCell ref="AB18:AC18"/>
    <mergeCell ref="B19:C19"/>
    <mergeCell ref="G19:H19"/>
    <mergeCell ref="N19:P19"/>
    <mergeCell ref="Q19:R19"/>
    <mergeCell ref="V19:W19"/>
    <mergeCell ref="X19:Y19"/>
    <mergeCell ref="Z18:AA18"/>
    <mergeCell ref="B18:C18"/>
    <mergeCell ref="G18:H18"/>
    <mergeCell ref="N18:P18"/>
    <mergeCell ref="Q18:R18"/>
    <mergeCell ref="V18:W18"/>
  </mergeCells>
  <hyperlinks>
    <hyperlink ref="D18" r:id="rId1" display="http://172.16.90.7:88/ReportViewer.aspx?reportName=PProductStatisticsPecuniary&amp;@Clicked=Clicked&amp;@Detail=Pecuniar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param=1&amp;@CreateCaseType=&amp;@PBTradeUnitTypeID=&amp;@TradeUnitTypeID=" xr:uid="{00000000-0004-0000-4100-000000000000}"/>
    <hyperlink ref="F18" r:id="rId2" display="http://172.16.90.7:88/ReportViewer.aspx?reportName=PProductStatisticsDetailReport&amp;@Clicked=Clicked&amp;@Detail=Wri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1000000}"/>
    <hyperlink ref="I18" r:id="rId3" display="http://172.16.90.7:88/ReportViewer.aspx?reportName=PProductStatisticsDetailReport&amp;@Clicked=Clicked&amp;@Detail=Incapaci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2000000}"/>
    <hyperlink ref="K18" r:id="rId4" display="http://172.16.90.7:88/ReportViewer.aspx?reportName=PProductStatisticsDetailReport&amp;@Clicked=Clicked&amp;@Detail=Absolution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3000000}"/>
    <hyperlink ref="M18" r:id="rId5" display="http://172.16.90.7:88/ReportViewer.aspx?reportName=PProductStatisticsDetailReport&amp;@Clicked=Clicked&amp;@Detail=Penal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4000000}"/>
    <hyperlink ref="Q18" r:id="rId6" display="http://172.16.90.7:88/ReportViewer.aspx?reportName=PProductStatisticsDetailReport&amp;@Clicked=Clicked&amp;@Detail=Remained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5000000}"/>
    <hyperlink ref="T18" r:id="rId7" display="http://172.16.90.7:88/ReportViewer.aspx?reportName=PProductStatisticsDetailReport&amp;@Clicked=Clicked&amp;@Detail=Out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6000000}"/>
    <hyperlink ref="V18" r:id="rId8" display="http://172.16.90.7:88/ReportViewer.aspx?reportName=PProductStatisticsDetailReport&amp;@Clicked=Clicked&amp;@Detail=In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7000000}"/>
    <hyperlink ref="D19" r:id="rId9" display="http://172.16.90.7:88/ReportViewer.aspx?reportName=PProductStatisticsPecuniary&amp;@Clicked=Clicked&amp;@Detail=Pecuniar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param=1&amp;@CreateCaseType=&amp;@PBTradeUnitTypeID=&amp;@TradeUnitTypeID=" xr:uid="{00000000-0004-0000-4100-000008000000}"/>
    <hyperlink ref="F19" r:id="rId10" display="http://172.16.90.7:88/ReportViewer.aspx?reportName=PProductStatisticsDetailReport&amp;@Clicked=Clicked&amp;@Detail=Wri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9000000}"/>
    <hyperlink ref="I19" r:id="rId11" display="http://172.16.90.7:88/ReportViewer.aspx?reportName=PProductStatisticsDetailReport&amp;@Clicked=Clicked&amp;@Detail=Incapaci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A000000}"/>
    <hyperlink ref="K19" r:id="rId12" display="http://172.16.90.7:88/ReportViewer.aspx?reportName=PProductStatisticsDetailReport&amp;@Clicked=Clicked&amp;@Detail=Absolution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B000000}"/>
    <hyperlink ref="M19" r:id="rId13" display="http://172.16.90.7:88/ReportViewer.aspx?reportName=PProductStatisticsDetailReport&amp;@Clicked=Clicked&amp;@Detail=Penal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C000000}"/>
    <hyperlink ref="Q19" r:id="rId14" display="http://172.16.90.7:88/ReportViewer.aspx?reportName=PProductStatisticsDetailReport&amp;@Clicked=Clicked&amp;@Detail=Remained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D000000}"/>
    <hyperlink ref="T19" r:id="rId15" display="http://172.16.90.7:88/ReportViewer.aspx?reportName=PProductStatisticsDetailReport&amp;@Clicked=Clicked&amp;@Detail=Out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E000000}"/>
    <hyperlink ref="V19" r:id="rId16" display="http://172.16.90.7:88/ReportViewer.aspx?reportName=PProductStatisticsDetailReport&amp;@Clicked=Clicked&amp;@Detail=In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700069004070178305523%'&amp;@CaseType=اصلي&amp;@CodeCaseType=1&amp;@ImportanceDegree=&amp;@guId=&amp;@CreateCaseType=&amp;@PBTradeUnitTypeID=&amp;@TradeUnitTypeID=" xr:uid="{00000000-0004-0000-4100-00000F000000}"/>
  </hyperlinks>
  <pageMargins left="0.7" right="0.7" top="0.75" bottom="0.75" header="0.3" footer="0.3"/>
  <drawing r:id="rId17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4">
    <tabColor theme="7" tint="0.59999389629810485"/>
  </sheetPr>
  <dimension ref="A1:M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(8)'!AB16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(8)'!AB18</f>
        <v>کالا و خدمات</v>
      </c>
      <c r="B2" s="149">
        <f>D2+E2-C2</f>
        <v>59</v>
      </c>
      <c r="C2" s="149">
        <f>VALUE('Kala1400 (8)'!V18)</f>
        <v>21</v>
      </c>
      <c r="D2" s="149">
        <f>VALUE('Kala1400 (8)'!T18)</f>
        <v>27</v>
      </c>
      <c r="E2" s="149">
        <f>VALUE('Kala1400 (8)'!Q18)</f>
        <v>53</v>
      </c>
      <c r="F2" s="149">
        <f>VALUE('Kala1400 (8)'!B18)</f>
        <v>160000003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 t="str">
        <f>'Kala1400 (8)'!AB19</f>
        <v>پرونده قاچاق کالا و ارز</v>
      </c>
      <c r="B3" s="149">
        <f t="shared" ref="B3:B26" si="0">D3+E3-C3</f>
        <v>0</v>
      </c>
      <c r="C3" s="149">
        <f>VALUE('Kala1400 (8)'!V19)</f>
        <v>1</v>
      </c>
      <c r="D3" s="149">
        <f>VALUE('Kala1400 (8)'!T19)</f>
        <v>1</v>
      </c>
      <c r="E3" s="149">
        <f>VALUE('Kala1400 (8)'!Q19)</f>
        <v>0</v>
      </c>
      <c r="F3" s="149">
        <f>VALUE('Kala1400 (8)'!B19)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>
        <f>'Kala1400 (8)'!AB20</f>
        <v>0</v>
      </c>
      <c r="B4" s="149">
        <f t="shared" si="0"/>
        <v>0</v>
      </c>
      <c r="C4" s="149">
        <f>VALUE('Kala1400 (8)'!V20)</f>
        <v>0</v>
      </c>
      <c r="D4" s="149">
        <f>VALUE('Kala1400 (8)'!T20)</f>
        <v>0</v>
      </c>
      <c r="E4" s="149">
        <f>VALUE('Kala1400 (8)'!Q20)</f>
        <v>0</v>
      </c>
      <c r="F4" s="149">
        <f>VALUE('Kala1400 (8)'!B20)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(8)'!AB21</f>
        <v>0</v>
      </c>
      <c r="B5" s="149">
        <f t="shared" si="0"/>
        <v>0</v>
      </c>
      <c r="C5" s="149">
        <f>VALUE('Kala1400 (8)'!V21)</f>
        <v>0</v>
      </c>
      <c r="D5" s="149">
        <f>VALUE('Kala1400 (8)'!T21)</f>
        <v>0</v>
      </c>
      <c r="E5" s="149">
        <f>VALUE('Kala1400 (8)'!Q21)</f>
        <v>0</v>
      </c>
      <c r="F5" s="149">
        <f>VALUE('Kala1400 (8)'!B21)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(8)'!AB22</f>
        <v>0</v>
      </c>
      <c r="B6" s="149">
        <f t="shared" si="0"/>
        <v>0</v>
      </c>
      <c r="C6" s="149">
        <f>VALUE('Kala1400 (8)'!V22)</f>
        <v>0</v>
      </c>
      <c r="D6" s="149">
        <f>VALUE('Kala1400 (8)'!T22)</f>
        <v>0</v>
      </c>
      <c r="E6" s="149">
        <f>VALUE('Kala1400 (8)'!Q22)</f>
        <v>0</v>
      </c>
      <c r="F6" s="149">
        <f>VALUE('Kala1400 (8)'!B22)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(8)'!AB23</f>
        <v>0</v>
      </c>
      <c r="B7" s="149">
        <f t="shared" si="0"/>
        <v>0</v>
      </c>
      <c r="C7" s="149">
        <f>VALUE('Kala1400 (8)'!V23)</f>
        <v>0</v>
      </c>
      <c r="D7" s="149">
        <f>VALUE('Kala1400 (8)'!T23)</f>
        <v>0</v>
      </c>
      <c r="E7" s="149">
        <f>VALUE('Kala1400 (8)'!Q23)</f>
        <v>0</v>
      </c>
      <c r="F7" s="149">
        <f>VALUE('Kala1400 (8)'!B23)</f>
        <v>0</v>
      </c>
    </row>
    <row r="8" spans="1:13">
      <c r="A8" s="149">
        <f>'Kala1400 (8)'!AB24</f>
        <v>0</v>
      </c>
      <c r="B8" s="149">
        <f t="shared" si="0"/>
        <v>0</v>
      </c>
      <c r="C8" s="149">
        <f>VALUE('Kala1400 (8)'!V24)</f>
        <v>0</v>
      </c>
      <c r="D8" s="149">
        <f>VALUE('Kala1400 (8)'!T24)</f>
        <v>0</v>
      </c>
      <c r="E8" s="149">
        <f>VALUE('Kala1400 (8)'!Q24)</f>
        <v>0</v>
      </c>
      <c r="F8" s="149">
        <f>VALUE('Kala1400 (8)'!B24)</f>
        <v>0</v>
      </c>
    </row>
    <row r="9" spans="1:13">
      <c r="A9" s="149">
        <f>'Kala1400 (8)'!AB25</f>
        <v>0</v>
      </c>
      <c r="B9" s="149">
        <f t="shared" si="0"/>
        <v>0</v>
      </c>
      <c r="C9" s="149">
        <f>VALUE('Kala1400 (8)'!V25)</f>
        <v>0</v>
      </c>
      <c r="D9" s="149">
        <f>VALUE('Kala1400 (8)'!T25)</f>
        <v>0</v>
      </c>
      <c r="E9" s="149">
        <f>VALUE('Kala1400 (8)'!Q25)</f>
        <v>0</v>
      </c>
      <c r="F9" s="149">
        <f>VALUE('Kala1400 (8)'!B25)</f>
        <v>0</v>
      </c>
    </row>
    <row r="10" spans="1:13">
      <c r="A10" s="149">
        <f>'Kala1400 (8)'!AB26</f>
        <v>0</v>
      </c>
      <c r="B10" s="149">
        <f t="shared" si="0"/>
        <v>0</v>
      </c>
      <c r="C10" s="149">
        <f>VALUE('Kala1400 (8)'!V26)</f>
        <v>0</v>
      </c>
      <c r="D10" s="149">
        <f>VALUE('Kala1400 (8)'!T26)</f>
        <v>0</v>
      </c>
      <c r="E10" s="149">
        <f>VALUE('Kala1400 (8)'!Q26)</f>
        <v>0</v>
      </c>
      <c r="F10" s="149">
        <f>VALUE('Kala1400 (8)'!B26)</f>
        <v>0</v>
      </c>
    </row>
    <row r="11" spans="1:13">
      <c r="A11" s="149">
        <f>'Kala1400 (8)'!AB27</f>
        <v>0</v>
      </c>
      <c r="B11" s="149">
        <f t="shared" si="0"/>
        <v>0</v>
      </c>
      <c r="C11" s="149">
        <f>VALUE('Kala1400 (8)'!V27)</f>
        <v>0</v>
      </c>
      <c r="D11" s="149">
        <f>VALUE('Kala1400 (8)'!T27)</f>
        <v>0</v>
      </c>
      <c r="E11" s="149">
        <f>VALUE('Kala1400 (8)'!Q27)</f>
        <v>0</v>
      </c>
      <c r="F11" s="149">
        <f>VALUE('Kala1400 (8)'!B27)</f>
        <v>0</v>
      </c>
    </row>
    <row r="12" spans="1:13">
      <c r="A12" s="149">
        <f>'Kala1400 (8)'!AB28</f>
        <v>0</v>
      </c>
      <c r="B12" s="149">
        <f t="shared" si="0"/>
        <v>0</v>
      </c>
      <c r="C12" s="149">
        <f>VALUE('Kala1400 (8)'!V28)</f>
        <v>0</v>
      </c>
      <c r="D12" s="149">
        <f>VALUE('Kala1400 (8)'!T28)</f>
        <v>0</v>
      </c>
      <c r="E12" s="149">
        <f>VALUE('Kala1400 (8)'!Q28)</f>
        <v>0</v>
      </c>
      <c r="F12" s="149">
        <f>VALUE('Kala1400 (8)'!B28)</f>
        <v>0</v>
      </c>
    </row>
    <row r="13" spans="1:13">
      <c r="A13" s="149">
        <f>'Kala1400 (8)'!AB29</f>
        <v>0</v>
      </c>
      <c r="B13" s="149">
        <f t="shared" si="0"/>
        <v>0</v>
      </c>
      <c r="C13" s="149">
        <f>VALUE('Kala1400 (8)'!V29)</f>
        <v>0</v>
      </c>
      <c r="D13" s="149">
        <f>VALUE('Kala1400 (8)'!T29)</f>
        <v>0</v>
      </c>
      <c r="E13" s="149">
        <f>VALUE('Kala1400 (8)'!Q29)</f>
        <v>0</v>
      </c>
      <c r="F13" s="149">
        <f>VALUE('Kala1400 (8)'!B29)</f>
        <v>0</v>
      </c>
    </row>
    <row r="14" spans="1:13">
      <c r="A14" s="149">
        <f>'Kala1400 (8)'!AB30</f>
        <v>0</v>
      </c>
      <c r="B14" s="149">
        <f t="shared" si="0"/>
        <v>0</v>
      </c>
      <c r="C14" s="149">
        <f>VALUE('Kala1400 (8)'!V30)</f>
        <v>0</v>
      </c>
      <c r="D14" s="149">
        <f>VALUE('Kala1400 (8)'!T30)</f>
        <v>0</v>
      </c>
      <c r="E14" s="149">
        <f>VALUE('Kala1400 (8)'!Q30)</f>
        <v>0</v>
      </c>
      <c r="F14" s="149">
        <f>VALUE('Kala1400 (8)'!B30)</f>
        <v>0</v>
      </c>
    </row>
    <row r="15" spans="1:13">
      <c r="A15" s="149">
        <f>'Kala1400 (8)'!AB31</f>
        <v>0</v>
      </c>
      <c r="B15" s="149">
        <f t="shared" si="0"/>
        <v>0</v>
      </c>
      <c r="C15" s="149">
        <f>VALUE('Kala1400 (8)'!V31)</f>
        <v>0</v>
      </c>
      <c r="D15" s="149">
        <f>VALUE('Kala1400 (8)'!T31)</f>
        <v>0</v>
      </c>
      <c r="E15" s="149">
        <f>VALUE('Kala1400 (8)'!Q31)</f>
        <v>0</v>
      </c>
      <c r="F15" s="149">
        <f>VALUE('Kala1400 (8)'!B31)</f>
        <v>0</v>
      </c>
    </row>
    <row r="16" spans="1:13">
      <c r="A16" s="149">
        <f>'Kala1400 (8)'!AB32</f>
        <v>0</v>
      </c>
      <c r="B16" s="149">
        <f t="shared" si="0"/>
        <v>0</v>
      </c>
      <c r="C16" s="149">
        <f>VALUE('Kala1400 (8)'!V32)</f>
        <v>0</v>
      </c>
      <c r="D16" s="149">
        <f>VALUE('Kala1400 (8)'!T32)</f>
        <v>0</v>
      </c>
      <c r="E16" s="149">
        <f>VALUE('Kala1400 (8)'!Q32)</f>
        <v>0</v>
      </c>
      <c r="F16" s="149">
        <f>VALUE('Kala1400 (8)'!B32)</f>
        <v>0</v>
      </c>
    </row>
    <row r="17" spans="1:6">
      <c r="A17" s="149">
        <f>'Kala1400 (8)'!AB33</f>
        <v>0</v>
      </c>
      <c r="B17" s="149">
        <f t="shared" si="0"/>
        <v>0</v>
      </c>
      <c r="C17" s="149">
        <f>VALUE('Kala1400 (8)'!V33)</f>
        <v>0</v>
      </c>
      <c r="D17" s="149">
        <f>VALUE('Kala1400 (8)'!T33)</f>
        <v>0</v>
      </c>
      <c r="E17" s="149">
        <f>VALUE('Kala1400 (8)'!Q33)</f>
        <v>0</v>
      </c>
      <c r="F17" s="149">
        <f>VALUE('Kala1400 (8)'!B33)</f>
        <v>0</v>
      </c>
    </row>
    <row r="18" spans="1:6">
      <c r="A18" s="149">
        <f>'Kala1400 (8)'!AB34</f>
        <v>0</v>
      </c>
      <c r="B18" s="149">
        <f t="shared" si="0"/>
        <v>0</v>
      </c>
      <c r="C18" s="149">
        <f>VALUE('Kala1400 (8)'!V34)</f>
        <v>0</v>
      </c>
      <c r="D18" s="149">
        <f>VALUE('Kala1400 (8)'!T34)</f>
        <v>0</v>
      </c>
      <c r="E18" s="149">
        <f>VALUE('Kala1400 (8)'!Q34)</f>
        <v>0</v>
      </c>
      <c r="F18" s="149">
        <f>VALUE('Kala1400 (8)'!B34)</f>
        <v>0</v>
      </c>
    </row>
    <row r="19" spans="1:6">
      <c r="A19" s="149">
        <f>'Kala1400 (8)'!AB35</f>
        <v>0</v>
      </c>
      <c r="B19" s="149">
        <f t="shared" si="0"/>
        <v>0</v>
      </c>
      <c r="C19" s="149">
        <f>VALUE('Kala1400 (8)'!V35)</f>
        <v>0</v>
      </c>
      <c r="D19" s="149">
        <f>VALUE('Kala1400 (8)'!T35)</f>
        <v>0</v>
      </c>
      <c r="E19" s="149">
        <f>VALUE('Kala1400 (8)'!Q35)</f>
        <v>0</v>
      </c>
      <c r="F19" s="149">
        <f>VALUE('Kala1400 (8)'!B35)</f>
        <v>0</v>
      </c>
    </row>
    <row r="20" spans="1:6">
      <c r="A20" s="149">
        <f>'Kala1400 (8)'!AB36</f>
        <v>0</v>
      </c>
      <c r="B20" s="149">
        <f t="shared" si="0"/>
        <v>0</v>
      </c>
      <c r="C20" s="149">
        <f>VALUE('Kala1400 (8)'!V36)</f>
        <v>0</v>
      </c>
      <c r="D20" s="149">
        <f>VALUE('Kala1400 (8)'!T36)</f>
        <v>0</v>
      </c>
      <c r="E20" s="149">
        <f>VALUE('Kala1400 (8)'!Q36)</f>
        <v>0</v>
      </c>
      <c r="F20" s="149">
        <f>VALUE('Kala1400 (8)'!B36)</f>
        <v>0</v>
      </c>
    </row>
    <row r="21" spans="1:6">
      <c r="A21" s="149">
        <f>'Kala1400 (8)'!AB37</f>
        <v>0</v>
      </c>
      <c r="B21" s="149">
        <f t="shared" si="0"/>
        <v>0</v>
      </c>
      <c r="C21" s="149">
        <f>VALUE('Kala1400 (8)'!V37)</f>
        <v>0</v>
      </c>
      <c r="D21" s="149">
        <f>VALUE('Kala1400 (8)'!T37)</f>
        <v>0</v>
      </c>
      <c r="E21" s="149">
        <f>VALUE('Kala1400 (8)'!Q37)</f>
        <v>0</v>
      </c>
      <c r="F21" s="149">
        <f>VALUE('Kala1400 (8)'!B37)</f>
        <v>0</v>
      </c>
    </row>
    <row r="22" spans="1:6">
      <c r="A22" s="149">
        <f>'Kala1400 (8)'!AB38</f>
        <v>0</v>
      </c>
      <c r="B22" s="149">
        <f t="shared" si="0"/>
        <v>0</v>
      </c>
      <c r="C22" s="149">
        <f>VALUE('Kala1400 (8)'!V38)</f>
        <v>0</v>
      </c>
      <c r="D22" s="149">
        <f>VALUE('Kala1400 (8)'!T38)</f>
        <v>0</v>
      </c>
      <c r="E22" s="149">
        <f>VALUE('Kala1400 (8)'!Q38)</f>
        <v>0</v>
      </c>
      <c r="F22" s="149">
        <f>VALUE('Kala1400 (8)'!B38)</f>
        <v>0</v>
      </c>
    </row>
    <row r="23" spans="1:6">
      <c r="A23" s="149">
        <f>'Kala1400 (8)'!AB39</f>
        <v>0</v>
      </c>
      <c r="B23" s="149">
        <f t="shared" si="0"/>
        <v>0</v>
      </c>
      <c r="C23" s="149">
        <f>VALUE('Kala1400 (8)'!V39)</f>
        <v>0</v>
      </c>
      <c r="D23" s="149">
        <f>VALUE('Kala1400 (8)'!T39)</f>
        <v>0</v>
      </c>
      <c r="E23" s="149">
        <f>VALUE('Kala1400 (8)'!Q39)</f>
        <v>0</v>
      </c>
      <c r="F23" s="149">
        <f>VALUE('Kala1400 (8)'!B39)</f>
        <v>0</v>
      </c>
    </row>
    <row r="24" spans="1:6">
      <c r="A24" s="149">
        <f>'Kala1400 (8)'!AB40</f>
        <v>0</v>
      </c>
      <c r="B24" s="149">
        <f t="shared" si="0"/>
        <v>0</v>
      </c>
      <c r="C24" s="149">
        <f>VALUE('Kala1400 (8)'!V40)</f>
        <v>0</v>
      </c>
      <c r="D24" s="149">
        <f>VALUE('Kala1400 (8)'!T40)</f>
        <v>0</v>
      </c>
      <c r="E24" s="149">
        <f>VALUE('Kala1400 (8)'!Q40)</f>
        <v>0</v>
      </c>
      <c r="F24" s="149">
        <f>VALUE('Kala1400 (8)'!B40)</f>
        <v>0</v>
      </c>
    </row>
    <row r="25" spans="1:6">
      <c r="A25" s="149">
        <f>'Kala1400 (8)'!AB41</f>
        <v>0</v>
      </c>
      <c r="B25" s="149">
        <f t="shared" si="0"/>
        <v>0</v>
      </c>
      <c r="C25" s="149">
        <f>VALUE('Kala1400 (8)'!V41)</f>
        <v>0</v>
      </c>
      <c r="D25" s="149">
        <f>VALUE('Kala1400 (8)'!T41)</f>
        <v>0</v>
      </c>
      <c r="E25" s="149">
        <f>VALUE('Kala1400 (8)'!Q41)</f>
        <v>0</v>
      </c>
      <c r="F25" s="149">
        <f>VALUE('Kala1400 (8)'!B41)</f>
        <v>0</v>
      </c>
    </row>
    <row r="26" spans="1:6">
      <c r="A26" s="149">
        <f>'Kala1400 (8)'!AB42</f>
        <v>0</v>
      </c>
      <c r="B26" s="149">
        <f t="shared" si="0"/>
        <v>0</v>
      </c>
      <c r="C26" s="149">
        <f>VALUE('Kala1400 (8)'!V42)</f>
        <v>0</v>
      </c>
      <c r="D26" s="149">
        <f>VALUE('Kala1400 (8)'!T42)</f>
        <v>0</v>
      </c>
      <c r="E26" s="149">
        <f>VALUE('Kala1400 (8)'!Q42)</f>
        <v>0</v>
      </c>
      <c r="F26" s="149">
        <f>VALUE('Kala1400 (8)'!B42)</f>
        <v>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5">
    <tabColor rgb="FF7030A0"/>
  </sheetPr>
  <dimension ref="A3:J23"/>
  <sheetViews>
    <sheetView rightToLeft="1" zoomScale="80" zoomScaleNormal="80" workbookViewId="0">
      <selection activeCell="B18" sqref="B18:C22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(8)'!$A$2:$G$10,2,FALSE),0)</f>
        <v>59</v>
      </c>
      <c r="D6" s="21">
        <f>IFERROR(VLOOKUP($A6,'FKala1400 (8)'!$A$2:$G$10,3,FALSE),0)</f>
        <v>21</v>
      </c>
      <c r="E6" s="21">
        <f>IFERROR(VLOOKUP($A6,'FKala1400 (8)'!$A$2:$G$10,4,FALSE),0)</f>
        <v>27</v>
      </c>
      <c r="F6" s="21">
        <f>IFERROR(VLOOKUP($A6,'FKala1400 (8)'!$A$2:$G$10,5,FALSE),0)</f>
        <v>53</v>
      </c>
      <c r="G6" s="119">
        <f>IFERROR(VLOOKUP($A6,'FKala1400 (8)'!$A$2:$G$10,6,FALSE),0)</f>
        <v>160000003</v>
      </c>
    </row>
    <row r="7" spans="1:10">
      <c r="A7" s="299"/>
      <c r="B7" s="23" t="s">
        <v>85</v>
      </c>
      <c r="C7" s="24">
        <f>IFERROR(VLOOKUP($A6,'FKala99 (8)'!$A$2:$G$10,2,FALSE),0)</f>
        <v>4</v>
      </c>
      <c r="D7" s="24">
        <f>IFERROR(VLOOKUP($A6,'FKala99 (8)'!$A$2:$G$10,3,FALSE),0)</f>
        <v>13</v>
      </c>
      <c r="E7" s="24">
        <f>IFERROR(VLOOKUP($A6,'FKala99 (8)'!$A$2:$G$10,4,FALSE),0)</f>
        <v>3</v>
      </c>
      <c r="F7" s="24">
        <f>IFERROR(VLOOKUP($A6,'FKala99 (8)'!$A$2:$G$10,5,FALSE),0)</f>
        <v>14</v>
      </c>
      <c r="G7" s="24">
        <f>IFERROR(VLOOKUP($A6,'FKala99 (8)'!$A$2:$G$10,6,FALSE),0)</f>
        <v>0</v>
      </c>
    </row>
    <row r="8" spans="1:10" ht="30" customHeight="1" thickBot="1">
      <c r="A8" s="300"/>
      <c r="B8" s="26" t="s">
        <v>51</v>
      </c>
      <c r="C8" s="27">
        <f>IFERROR(C6/C7-1,"-")</f>
        <v>13.75</v>
      </c>
      <c r="D8" s="27">
        <f>IFERROR(D6/D7-1,"-")</f>
        <v>0.61538461538461542</v>
      </c>
      <c r="E8" s="27">
        <f>IFERROR(E6/E7-1,"-")</f>
        <v>8</v>
      </c>
      <c r="F8" s="27">
        <f>IFERROR(F6/F7-1,"-")</f>
        <v>2.7857142857142856</v>
      </c>
      <c r="G8" s="27" t="str">
        <f>IFERROR(G6/G7-1,"-")</f>
        <v>-</v>
      </c>
      <c r="J8" s="14" t="s">
        <v>75</v>
      </c>
    </row>
    <row r="9" spans="1:10" ht="21" customHeight="1">
      <c r="A9" s="302" t="s">
        <v>42</v>
      </c>
      <c r="B9" s="32" t="s">
        <v>104</v>
      </c>
      <c r="C9" s="33">
        <f>IFERROR(VLOOKUP($A9,'FKala1400 (8)'!$A$2:$G$10,2,FALSE),0)</f>
        <v>0</v>
      </c>
      <c r="D9" s="34">
        <f>IFERROR(VLOOKUP($A9,'FKala1400 (8)'!$A$2:$G$10,3,FALSE),0)</f>
        <v>1</v>
      </c>
      <c r="E9" s="34">
        <f>IFERROR(VLOOKUP($A9,'FKala1400 (8)'!$A$2:$G$10,4,FALSE),0)</f>
        <v>1</v>
      </c>
      <c r="F9" s="34">
        <f>IFERROR(VLOOKUP($A9,'FKala1400 (8)'!$A$2:$G$10,5,FALSE),0)</f>
        <v>0</v>
      </c>
      <c r="G9" s="57">
        <f>IFERROR(VLOOKUP($A9,'FKala1400 (8)'!$A$2:$G$10,6,FALSE),0)</f>
        <v>0</v>
      </c>
    </row>
    <row r="10" spans="1:10" ht="21" customHeight="1">
      <c r="A10" s="301"/>
      <c r="B10" s="23" t="s">
        <v>85</v>
      </c>
      <c r="C10" s="24">
        <f>IFERROR(VLOOKUP($A9,'FKala99 (8)'!$A$2:$G$10,2,FALSE),0)</f>
        <v>0</v>
      </c>
      <c r="D10" s="24">
        <f>IFERROR(VLOOKUP($A9,'FKala99 (8)'!$A$2:$G$10,3,FALSE),0)</f>
        <v>1</v>
      </c>
      <c r="E10" s="24">
        <f>IFERROR(VLOOKUP($A9,'FKala99 (8)'!$A$2:$G$10,4,FALSE),0)</f>
        <v>0</v>
      </c>
      <c r="F10" s="24">
        <f>IFERROR(VLOOKUP($A9,'FKala99 (8)'!$A$2:$G$10,5,FALSE),0)</f>
        <v>1</v>
      </c>
      <c r="G10" s="24">
        <f>IFERROR(VLOOKUP($A9,'FKala99 (8)'!$A$2:$G$10,6,FALSE),0)</f>
        <v>0</v>
      </c>
    </row>
    <row r="11" spans="1:10" ht="30" customHeight="1" thickBot="1">
      <c r="A11" s="301"/>
      <c r="B11" s="36" t="s">
        <v>51</v>
      </c>
      <c r="C11" s="30" t="str">
        <f>IFERROR(C9/C10-1,"-")</f>
        <v>-</v>
      </c>
      <c r="D11" s="30">
        <f>IFERROR(D9/D10-1,"-")</f>
        <v>0</v>
      </c>
      <c r="E11" s="30" t="str">
        <f>IFERROR(E9/E10-1,"-")</f>
        <v>-</v>
      </c>
      <c r="F11" s="30">
        <f>IFERROR(F9/F10-1,"-")</f>
        <v>-1</v>
      </c>
      <c r="G11" s="30" t="str">
        <f>IFERROR(G9/G10-1,"-")</f>
        <v>-</v>
      </c>
    </row>
    <row r="12" spans="1:10" ht="21.75" thickBot="1">
      <c r="A12" s="413" t="s">
        <v>59</v>
      </c>
      <c r="B12" s="37" t="s">
        <v>104</v>
      </c>
      <c r="C12" s="38">
        <f t="shared" ref="C12:G13" si="0">C9+C6</f>
        <v>59</v>
      </c>
      <c r="D12" s="38">
        <f t="shared" si="0"/>
        <v>22</v>
      </c>
      <c r="E12" s="38">
        <f t="shared" si="0"/>
        <v>28</v>
      </c>
      <c r="F12" s="38">
        <f t="shared" si="0"/>
        <v>53</v>
      </c>
      <c r="G12" s="38">
        <f t="shared" si="0"/>
        <v>160000003</v>
      </c>
    </row>
    <row r="13" spans="1:10">
      <c r="A13" s="414"/>
      <c r="B13" s="23" t="s">
        <v>85</v>
      </c>
      <c r="C13" s="38">
        <f t="shared" si="0"/>
        <v>4</v>
      </c>
      <c r="D13" s="38">
        <f t="shared" si="0"/>
        <v>14</v>
      </c>
      <c r="E13" s="38">
        <f t="shared" si="0"/>
        <v>3</v>
      </c>
      <c r="F13" s="38">
        <f t="shared" si="0"/>
        <v>15</v>
      </c>
      <c r="G13" s="38">
        <f t="shared" si="0"/>
        <v>0</v>
      </c>
    </row>
    <row r="14" spans="1:10" ht="30" customHeight="1" thickBot="1">
      <c r="A14" s="415"/>
      <c r="B14" s="42" t="s">
        <v>51</v>
      </c>
      <c r="C14" s="43">
        <f>IFERROR(C12/C13-1,"-")</f>
        <v>13.75</v>
      </c>
      <c r="D14" s="43">
        <f>IFERROR(D12/D13-1,"-")</f>
        <v>0.5714285714285714</v>
      </c>
      <c r="E14" s="43">
        <f>IFERROR(E12/E13-1,"-")</f>
        <v>8.3333333333333339</v>
      </c>
      <c r="F14" s="43">
        <f>IFERROR(F12/F13-1,"-")</f>
        <v>2.5333333333333332</v>
      </c>
      <c r="G14" s="43" t="str">
        <f>IFERROR(G12/G13-1,"-")</f>
        <v>-</v>
      </c>
    </row>
    <row r="15" spans="1:10" ht="21.75" thickTop="1"/>
    <row r="19" spans="3:7">
      <c r="C19" s="45"/>
      <c r="D19" s="46"/>
      <c r="E19" s="46"/>
      <c r="F19" s="46"/>
      <c r="G19" s="46"/>
    </row>
    <row r="20" spans="3:7">
      <c r="C20" s="45"/>
      <c r="D20" s="46"/>
      <c r="E20" s="46"/>
      <c r="F20" s="46"/>
      <c r="G20" s="46"/>
    </row>
    <row r="21" spans="3:7">
      <c r="C21" s="45"/>
      <c r="D21" s="46"/>
      <c r="E21" s="46"/>
      <c r="F21" s="46"/>
      <c r="G21" s="46"/>
    </row>
    <row r="22" spans="3:7">
      <c r="C22" s="45"/>
      <c r="D22" s="46"/>
      <c r="E22" s="46"/>
      <c r="F22" s="46"/>
      <c r="G22" s="46"/>
    </row>
    <row r="23" spans="3:7">
      <c r="C23" s="45"/>
      <c r="D23" s="46"/>
      <c r="E23" s="46"/>
      <c r="F23" s="46"/>
      <c r="G23" s="46"/>
    </row>
  </sheetData>
  <mergeCells count="3">
    <mergeCell ref="A6:A8"/>
    <mergeCell ref="A9:A11"/>
    <mergeCell ref="A12:A14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6">
    <tabColor rgb="FF92D050"/>
  </sheetPr>
  <dimension ref="A1:AF26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153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157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154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44" t="s">
        <v>25</v>
      </c>
      <c r="E17" s="144" t="s">
        <v>26</v>
      </c>
      <c r="F17" s="144" t="s">
        <v>25</v>
      </c>
      <c r="G17" s="340" t="s">
        <v>26</v>
      </c>
      <c r="H17" s="416"/>
      <c r="I17" s="144" t="s">
        <v>25</v>
      </c>
      <c r="J17" s="144" t="s">
        <v>26</v>
      </c>
      <c r="K17" s="144" t="s">
        <v>25</v>
      </c>
      <c r="L17" s="144" t="s">
        <v>26</v>
      </c>
      <c r="M17" s="144" t="s">
        <v>25</v>
      </c>
      <c r="N17" s="340" t="s">
        <v>26</v>
      </c>
      <c r="O17" s="430"/>
      <c r="P17" s="416"/>
      <c r="Q17" s="340" t="s">
        <v>25</v>
      </c>
      <c r="R17" s="416"/>
      <c r="S17" s="144" t="s">
        <v>26</v>
      </c>
      <c r="T17" s="144" t="s">
        <v>25</v>
      </c>
      <c r="U17" s="14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17">
        <v>100870000</v>
      </c>
      <c r="C18" s="418"/>
      <c r="D18" s="163">
        <v>18</v>
      </c>
      <c r="E18" s="147">
        <v>40120000</v>
      </c>
      <c r="F18" s="163">
        <v>3</v>
      </c>
      <c r="G18" s="417">
        <v>0</v>
      </c>
      <c r="H18" s="418"/>
      <c r="I18" s="163">
        <v>0</v>
      </c>
      <c r="J18" s="148">
        <v>1327760000</v>
      </c>
      <c r="K18" s="164">
        <v>3</v>
      </c>
      <c r="L18" s="148">
        <v>329715000</v>
      </c>
      <c r="M18" s="164">
        <v>18</v>
      </c>
      <c r="N18" s="419">
        <v>295447200</v>
      </c>
      <c r="O18" s="420"/>
      <c r="P18" s="421"/>
      <c r="Q18" s="422">
        <v>6</v>
      </c>
      <c r="R18" s="416"/>
      <c r="S18" s="148">
        <v>1697595000</v>
      </c>
      <c r="T18" s="164">
        <v>24</v>
      </c>
      <c r="U18" s="148">
        <v>453415000</v>
      </c>
      <c r="V18" s="422">
        <v>21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144" t="s">
        <v>64</v>
      </c>
      <c r="AE18" s="4"/>
    </row>
    <row r="19" spans="1:31" ht="29.65" customHeight="1">
      <c r="A19" s="3"/>
      <c r="B19" s="417">
        <v>0</v>
      </c>
      <c r="C19" s="418"/>
      <c r="D19" s="163">
        <v>0</v>
      </c>
      <c r="E19" s="147">
        <v>173551033</v>
      </c>
      <c r="F19" s="163">
        <v>1</v>
      </c>
      <c r="G19" s="417">
        <v>0</v>
      </c>
      <c r="H19" s="418"/>
      <c r="I19" s="163">
        <v>0</v>
      </c>
      <c r="J19" s="148">
        <v>2673551033</v>
      </c>
      <c r="K19" s="164">
        <v>2</v>
      </c>
      <c r="L19" s="148">
        <v>0</v>
      </c>
      <c r="M19" s="164">
        <v>0</v>
      </c>
      <c r="N19" s="419">
        <v>242795920</v>
      </c>
      <c r="O19" s="420"/>
      <c r="P19" s="421"/>
      <c r="Q19" s="422">
        <v>1</v>
      </c>
      <c r="R19" s="416"/>
      <c r="S19" s="148">
        <v>5347102066</v>
      </c>
      <c r="T19" s="164">
        <v>4</v>
      </c>
      <c r="U19" s="148">
        <v>2847102066</v>
      </c>
      <c r="V19" s="422">
        <v>3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144" t="s">
        <v>65</v>
      </c>
      <c r="AE19" s="4"/>
    </row>
    <row r="20" spans="1:31" ht="74.099999999999994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B17:C17"/>
    <mergeCell ref="G17:H17"/>
    <mergeCell ref="N17:P17"/>
    <mergeCell ref="Q17:R17"/>
    <mergeCell ref="V17:W17"/>
    <mergeCell ref="X18:Y18"/>
    <mergeCell ref="X16:Y17"/>
    <mergeCell ref="Z16:AA17"/>
    <mergeCell ref="AB16:AC17"/>
    <mergeCell ref="AD16:AD17"/>
    <mergeCell ref="Z19:AA19"/>
    <mergeCell ref="AB19:AC19"/>
    <mergeCell ref="A25:R25"/>
    <mergeCell ref="AB18:AC18"/>
    <mergeCell ref="B19:C19"/>
    <mergeCell ref="G19:H19"/>
    <mergeCell ref="N19:P19"/>
    <mergeCell ref="Q19:R19"/>
    <mergeCell ref="V19:W19"/>
    <mergeCell ref="X19:Y19"/>
    <mergeCell ref="Z18:AA18"/>
    <mergeCell ref="B18:C18"/>
    <mergeCell ref="G18:H18"/>
    <mergeCell ref="N18:P18"/>
    <mergeCell ref="Q18:R18"/>
    <mergeCell ref="V18:W18"/>
  </mergeCells>
  <hyperlinks>
    <hyperlink ref="D18" r:id="rId1" display="http://172.16.90.7:88/ReportViewer.aspx?reportName=PProductStatisticsPecuniary&amp;@Clicked=Clicked&amp;@Detail=Pecuniar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param=1&amp;@CreateCaseType=&amp;@PBTradeUnitTypeID=&amp;@TradeUnitTypeID=" xr:uid="{00000000-0004-0000-4400-000000000000}"/>
    <hyperlink ref="F18" r:id="rId2" display="http://172.16.90.7:88/ReportViewer.aspx?reportName=PProductStatisticsDetailReport&amp;@Clicked=Clicked&amp;@Detail=Wri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1000000}"/>
    <hyperlink ref="I18" r:id="rId3" display="http://172.16.90.7:88/ReportViewer.aspx?reportName=PProductStatisticsDetailReport&amp;@Clicked=Clicked&amp;@Detail=Incapaci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2000000}"/>
    <hyperlink ref="K18" r:id="rId4" display="http://172.16.90.7:88/ReportViewer.aspx?reportName=PProductStatisticsDetailReport&amp;@Clicked=Clicked&amp;@Detail=Absolution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3000000}"/>
    <hyperlink ref="M18" r:id="rId5" display="http://172.16.90.7:88/ReportViewer.aspx?reportName=PProductStatisticsDetailReport&amp;@Clicked=Clicked&amp;@Detail=Penal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4000000}"/>
    <hyperlink ref="Q18" r:id="rId6" display="http://172.16.90.7:88/ReportViewer.aspx?reportName=PProductStatisticsDetailReport&amp;@Clicked=Clicked&amp;@Detail=Remained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5000000}"/>
    <hyperlink ref="T18" r:id="rId7" display="http://172.16.90.7:88/ReportViewer.aspx?reportName=PProductStatisticsDetailReport&amp;@Clicked=Clicked&amp;@Detail=Out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6000000}"/>
    <hyperlink ref="V18" r:id="rId8" display="http://172.16.90.7:88/ReportViewer.aspx?reportName=PProductStatisticsDetailReport&amp;@Clicked=Clicked&amp;@Detail=In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7000000}"/>
    <hyperlink ref="D19" r:id="rId9" display="http://172.16.90.7:88/ReportViewer.aspx?reportName=PProductStatisticsPecuniary&amp;@Clicked=Clicked&amp;@Detail=Pecuniar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param=1&amp;@CreateCaseType=&amp;@PBTradeUnitTypeID=&amp;@TradeUnitTypeID=" xr:uid="{00000000-0004-0000-4400-000008000000}"/>
    <hyperlink ref="F19" r:id="rId10" display="http://172.16.90.7:88/ReportViewer.aspx?reportName=PProductStatisticsDetailReport&amp;@Clicked=Clicked&amp;@Detail=Wri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9000000}"/>
    <hyperlink ref="I19" r:id="rId11" display="http://172.16.90.7:88/ReportViewer.aspx?reportName=PProductStatisticsDetailReport&amp;@Clicked=Clicked&amp;@Detail=Incapaci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A000000}"/>
    <hyperlink ref="K19" r:id="rId12" display="http://172.16.90.7:88/ReportViewer.aspx?reportName=PProductStatisticsDetailReport&amp;@Clicked=Clicked&amp;@Detail=Absolution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B000000}"/>
    <hyperlink ref="M19" r:id="rId13" display="http://172.16.90.7:88/ReportViewer.aspx?reportName=PProductStatisticsDetailReport&amp;@Clicked=Clicked&amp;@Detail=Penal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C000000}"/>
    <hyperlink ref="Q19" r:id="rId14" display="http://172.16.90.7:88/ReportViewer.aspx?reportName=PProductStatisticsDetailReport&amp;@Clicked=Clicked&amp;@Detail=Remained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D000000}"/>
    <hyperlink ref="T19" r:id="rId15" display="http://172.16.90.7:88/ReportViewer.aspx?reportName=PProductStatisticsDetailReport&amp;@Clicked=Clicked&amp;@Detail=Out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E000000}"/>
    <hyperlink ref="V19" r:id="rId16" display="http://172.16.90.7:88/ReportViewer.aspx?reportName=PProductStatisticsDetailReport&amp;@Clicked=Clicked&amp;@Detail=In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400-00000F000000}"/>
  </hyperlinks>
  <pageMargins left="0.7" right="0.7" top="0.75" bottom="0.75" header="0.3" footer="0.3"/>
  <drawing r:id="rId17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7">
    <tabColor theme="7" tint="0.59999389629810485"/>
  </sheetPr>
  <dimension ref="A1:F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(9)'!AB16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(9)'!AB18</f>
        <v>کالا و خدمات</v>
      </c>
      <c r="B2" s="149">
        <f>D2+E2-C2</f>
        <v>9</v>
      </c>
      <c r="C2" s="149">
        <f>VALUE('Kala99 (9)'!V18)</f>
        <v>21</v>
      </c>
      <c r="D2" s="149">
        <f>VALUE('Kala99 (9)'!T18)</f>
        <v>24</v>
      </c>
      <c r="E2" s="149">
        <f>VALUE('Kala99 (9)'!Q18)</f>
        <v>6</v>
      </c>
      <c r="F2" s="149">
        <f>VALUE('Kala99 (9)'!B18)</f>
        <v>100870000</v>
      </c>
    </row>
    <row r="3" spans="1:6">
      <c r="A3" s="149" t="str">
        <f>'Kala99 (9)'!AB19</f>
        <v>پرونده قاچاق کالا و ارز</v>
      </c>
      <c r="B3" s="149">
        <f t="shared" ref="B3:B26" si="0">D3+E3-C3</f>
        <v>2</v>
      </c>
      <c r="C3" s="149">
        <f>VALUE('Kala99 (9)'!V19)</f>
        <v>3</v>
      </c>
      <c r="D3" s="149">
        <f>VALUE('Kala99 (9)'!T19)</f>
        <v>4</v>
      </c>
      <c r="E3" s="149">
        <f>VALUE('Kala99 (9)'!Q19)</f>
        <v>1</v>
      </c>
      <c r="F3" s="149">
        <f>VALUE('Kala99 (9)'!B19)</f>
        <v>0</v>
      </c>
    </row>
    <row r="4" spans="1:6">
      <c r="A4" s="149">
        <f>'Kala99 (9)'!AB20</f>
        <v>0</v>
      </c>
      <c r="B4" s="149">
        <f t="shared" si="0"/>
        <v>0</v>
      </c>
      <c r="C4" s="149">
        <f>VALUE('Kala99 (9)'!V20)</f>
        <v>0</v>
      </c>
      <c r="D4" s="149">
        <f>VALUE('Kala99 (9)'!T20)</f>
        <v>0</v>
      </c>
      <c r="E4" s="149">
        <f>VALUE('Kala99 (9)'!Q20)</f>
        <v>0</v>
      </c>
      <c r="F4" s="149">
        <f>VALUE('Kala99 (9)'!B20)</f>
        <v>0</v>
      </c>
    </row>
    <row r="5" spans="1:6">
      <c r="A5" s="149">
        <f>'Kala99 (9)'!AB21</f>
        <v>0</v>
      </c>
      <c r="B5" s="149">
        <f t="shared" si="0"/>
        <v>0</v>
      </c>
      <c r="C5" s="149">
        <f>VALUE('Kala99 (9)'!V21)</f>
        <v>0</v>
      </c>
      <c r="D5" s="149">
        <f>VALUE('Kala99 (9)'!T21)</f>
        <v>0</v>
      </c>
      <c r="E5" s="149">
        <f>VALUE('Kala99 (9)'!Q21)</f>
        <v>0</v>
      </c>
      <c r="F5" s="149">
        <f>VALUE('Kala99 (9)'!B21)</f>
        <v>0</v>
      </c>
    </row>
    <row r="6" spans="1:6">
      <c r="A6" s="149">
        <f>'Kala99 (9)'!AB22</f>
        <v>0</v>
      </c>
      <c r="B6" s="149">
        <f t="shared" si="0"/>
        <v>0</v>
      </c>
      <c r="C6" s="149">
        <f>VALUE('Kala99 (9)'!V22)</f>
        <v>0</v>
      </c>
      <c r="D6" s="149">
        <f>VALUE('Kala99 (9)'!T22)</f>
        <v>0</v>
      </c>
      <c r="E6" s="149">
        <f>VALUE('Kala99 (9)'!Q22)</f>
        <v>0</v>
      </c>
      <c r="F6" s="149">
        <f>VALUE('Kala99 (9)'!B22)</f>
        <v>0</v>
      </c>
    </row>
    <row r="7" spans="1:6">
      <c r="A7" s="149">
        <f>'Kala99 (9)'!AB23</f>
        <v>0</v>
      </c>
      <c r="B7" s="149">
        <f t="shared" si="0"/>
        <v>0</v>
      </c>
      <c r="C7" s="149">
        <f>VALUE('Kala99 (9)'!V23)</f>
        <v>0</v>
      </c>
      <c r="D7" s="149">
        <f>VALUE('Kala99 (9)'!T23)</f>
        <v>0</v>
      </c>
      <c r="E7" s="149">
        <f>VALUE('Kala99 (9)'!Q23)</f>
        <v>0</v>
      </c>
      <c r="F7" s="149">
        <f>VALUE('Kala99 (9)'!B23)</f>
        <v>0</v>
      </c>
    </row>
    <row r="8" spans="1:6">
      <c r="A8" s="149">
        <f>'Kala99 (9)'!AB24</f>
        <v>0</v>
      </c>
      <c r="B8" s="149">
        <f t="shared" si="0"/>
        <v>0</v>
      </c>
      <c r="C8" s="149">
        <f>VALUE('Kala99 (9)'!V24)</f>
        <v>0</v>
      </c>
      <c r="D8" s="149">
        <f>VALUE('Kala99 (9)'!T24)</f>
        <v>0</v>
      </c>
      <c r="E8" s="149">
        <f>VALUE('Kala99 (9)'!Q24)</f>
        <v>0</v>
      </c>
      <c r="F8" s="149">
        <f>VALUE('Kala99 (9)'!B24)</f>
        <v>0</v>
      </c>
    </row>
    <row r="9" spans="1:6">
      <c r="A9" s="149">
        <f>'Kala99 (9)'!AB25</f>
        <v>0</v>
      </c>
      <c r="B9" s="149">
        <f t="shared" si="0"/>
        <v>0</v>
      </c>
      <c r="C9" s="149">
        <f>VALUE('Kala99 (9)'!V25)</f>
        <v>0</v>
      </c>
      <c r="D9" s="149">
        <f>VALUE('Kala99 (9)'!T25)</f>
        <v>0</v>
      </c>
      <c r="E9" s="149">
        <f>VALUE('Kala99 (9)'!Q25)</f>
        <v>0</v>
      </c>
      <c r="F9" s="149">
        <f>VALUE('Kala99 (9)'!B25)</f>
        <v>0</v>
      </c>
    </row>
    <row r="10" spans="1:6">
      <c r="A10" s="149">
        <f>'Kala99 (9)'!AB26</f>
        <v>0</v>
      </c>
      <c r="B10" s="149">
        <f t="shared" si="0"/>
        <v>0</v>
      </c>
      <c r="C10" s="149">
        <f>VALUE('Kala99 (9)'!V26)</f>
        <v>0</v>
      </c>
      <c r="D10" s="149">
        <f>VALUE('Kala99 (9)'!T26)</f>
        <v>0</v>
      </c>
      <c r="E10" s="149">
        <f>VALUE('Kala99 (9)'!Q26)</f>
        <v>0</v>
      </c>
      <c r="F10" s="149">
        <f>VALUE('Kala99 (9)'!B26)</f>
        <v>0</v>
      </c>
    </row>
    <row r="11" spans="1:6">
      <c r="A11" s="149">
        <f>'Kala99 (9)'!AB27</f>
        <v>0</v>
      </c>
      <c r="B11" s="149">
        <f t="shared" si="0"/>
        <v>0</v>
      </c>
      <c r="C11" s="149">
        <f>VALUE('Kala99 (9)'!V27)</f>
        <v>0</v>
      </c>
      <c r="D11" s="149">
        <f>VALUE('Kala99 (9)'!T27)</f>
        <v>0</v>
      </c>
      <c r="E11" s="149">
        <f>VALUE('Kala99 (9)'!Q27)</f>
        <v>0</v>
      </c>
      <c r="F11" s="149">
        <f>VALUE('Kala99 (9)'!B27)</f>
        <v>0</v>
      </c>
    </row>
    <row r="12" spans="1:6">
      <c r="A12" s="149">
        <f>'Kala99 (9)'!AB28</f>
        <v>0</v>
      </c>
      <c r="B12" s="149">
        <f t="shared" si="0"/>
        <v>0</v>
      </c>
      <c r="C12" s="149">
        <f>VALUE('Kala99 (9)'!V28)</f>
        <v>0</v>
      </c>
      <c r="D12" s="149">
        <f>VALUE('Kala99 (9)'!T28)</f>
        <v>0</v>
      </c>
      <c r="E12" s="149">
        <f>VALUE('Kala99 (9)'!Q28)</f>
        <v>0</v>
      </c>
      <c r="F12" s="149">
        <f>VALUE('Kala99 (9)'!B28)</f>
        <v>0</v>
      </c>
    </row>
    <row r="13" spans="1:6">
      <c r="A13" s="149">
        <f>'Kala99 (9)'!AB29</f>
        <v>0</v>
      </c>
      <c r="B13" s="149">
        <f t="shared" si="0"/>
        <v>0</v>
      </c>
      <c r="C13" s="149">
        <f>VALUE('Kala99 (9)'!V29)</f>
        <v>0</v>
      </c>
      <c r="D13" s="149">
        <f>VALUE('Kala99 (9)'!T29)</f>
        <v>0</v>
      </c>
      <c r="E13" s="149">
        <f>VALUE('Kala99 (9)'!Q29)</f>
        <v>0</v>
      </c>
      <c r="F13" s="149">
        <f>VALUE('Kala99 (9)'!B29)</f>
        <v>0</v>
      </c>
    </row>
    <row r="14" spans="1:6">
      <c r="A14" s="149">
        <f>'Kala99 (9)'!AB30</f>
        <v>0</v>
      </c>
      <c r="B14" s="149">
        <f t="shared" si="0"/>
        <v>0</v>
      </c>
      <c r="C14" s="149">
        <f>VALUE('Kala99 (9)'!V30)</f>
        <v>0</v>
      </c>
      <c r="D14" s="149">
        <f>VALUE('Kala99 (9)'!T30)</f>
        <v>0</v>
      </c>
      <c r="E14" s="149">
        <f>VALUE('Kala99 (9)'!Q30)</f>
        <v>0</v>
      </c>
      <c r="F14" s="149">
        <f>VALUE('Kala99 (9)'!B30)</f>
        <v>0</v>
      </c>
    </row>
    <row r="15" spans="1:6">
      <c r="A15" s="149">
        <f>'Kala99 (9)'!AB31</f>
        <v>0</v>
      </c>
      <c r="B15" s="149">
        <f t="shared" si="0"/>
        <v>0</v>
      </c>
      <c r="C15" s="149">
        <f>VALUE('Kala99 (9)'!V31)</f>
        <v>0</v>
      </c>
      <c r="D15" s="149">
        <f>VALUE('Kala99 (9)'!T31)</f>
        <v>0</v>
      </c>
      <c r="E15" s="149">
        <f>VALUE('Kala99 (9)'!Q31)</f>
        <v>0</v>
      </c>
      <c r="F15" s="149">
        <f>VALUE('Kala99 (9)'!B31)</f>
        <v>0</v>
      </c>
    </row>
    <row r="16" spans="1:6">
      <c r="A16" s="149">
        <f>'Kala99 (9)'!AB32</f>
        <v>0</v>
      </c>
      <c r="B16" s="149">
        <f t="shared" si="0"/>
        <v>0</v>
      </c>
      <c r="C16" s="149">
        <f>VALUE('Kala99 (9)'!V32)</f>
        <v>0</v>
      </c>
      <c r="D16" s="149">
        <f>VALUE('Kala99 (9)'!T32)</f>
        <v>0</v>
      </c>
      <c r="E16" s="149">
        <f>VALUE('Kala99 (9)'!Q32)</f>
        <v>0</v>
      </c>
      <c r="F16" s="149">
        <f>VALUE('Kala99 (9)'!B32)</f>
        <v>0</v>
      </c>
    </row>
    <row r="17" spans="1:6">
      <c r="A17" s="149">
        <f>'Kala99 (9)'!AB33</f>
        <v>0</v>
      </c>
      <c r="B17" s="149">
        <f t="shared" si="0"/>
        <v>0</v>
      </c>
      <c r="C17" s="149">
        <f>VALUE('Kala99 (9)'!V33)</f>
        <v>0</v>
      </c>
      <c r="D17" s="149">
        <f>VALUE('Kala99 (9)'!T33)</f>
        <v>0</v>
      </c>
      <c r="E17" s="149">
        <f>VALUE('Kala99 (9)'!Q33)</f>
        <v>0</v>
      </c>
      <c r="F17" s="149">
        <f>VALUE('Kala99 (9)'!B33)</f>
        <v>0</v>
      </c>
    </row>
    <row r="18" spans="1:6">
      <c r="A18" s="149">
        <f>'Kala99 (9)'!AB34</f>
        <v>0</v>
      </c>
      <c r="B18" s="149">
        <f t="shared" si="0"/>
        <v>0</v>
      </c>
      <c r="C18" s="149">
        <f>VALUE('Kala99 (9)'!V34)</f>
        <v>0</v>
      </c>
      <c r="D18" s="149">
        <f>VALUE('Kala99 (9)'!T34)</f>
        <v>0</v>
      </c>
      <c r="E18" s="149">
        <f>VALUE('Kala99 (9)'!Q34)</f>
        <v>0</v>
      </c>
      <c r="F18" s="149">
        <f>VALUE('Kala99 (9)'!B34)</f>
        <v>0</v>
      </c>
    </row>
    <row r="19" spans="1:6">
      <c r="A19" s="149">
        <f>'Kala99 (9)'!AB35</f>
        <v>0</v>
      </c>
      <c r="B19" s="149">
        <f t="shared" si="0"/>
        <v>0</v>
      </c>
      <c r="C19" s="149">
        <f>VALUE('Kala99 (9)'!V35)</f>
        <v>0</v>
      </c>
      <c r="D19" s="149">
        <f>VALUE('Kala99 (9)'!T35)</f>
        <v>0</v>
      </c>
      <c r="E19" s="149">
        <f>VALUE('Kala99 (9)'!Q35)</f>
        <v>0</v>
      </c>
      <c r="F19" s="149">
        <f>VALUE('Kala99 (9)'!B35)</f>
        <v>0</v>
      </c>
    </row>
    <row r="20" spans="1:6">
      <c r="A20" s="149">
        <f>'Kala99 (9)'!AB36</f>
        <v>0</v>
      </c>
      <c r="B20" s="149">
        <f t="shared" si="0"/>
        <v>0</v>
      </c>
      <c r="C20" s="149">
        <f>VALUE('Kala99 (9)'!V36)</f>
        <v>0</v>
      </c>
      <c r="D20" s="149">
        <f>VALUE('Kala99 (9)'!T36)</f>
        <v>0</v>
      </c>
      <c r="E20" s="149">
        <f>VALUE('Kala99 (9)'!Q36)</f>
        <v>0</v>
      </c>
      <c r="F20" s="149">
        <f>VALUE('Kala99 (9)'!B36)</f>
        <v>0</v>
      </c>
    </row>
    <row r="21" spans="1:6">
      <c r="A21" s="149">
        <f>'Kala99 (9)'!AB37</f>
        <v>0</v>
      </c>
      <c r="B21" s="149">
        <f t="shared" si="0"/>
        <v>0</v>
      </c>
      <c r="C21" s="149">
        <f>VALUE('Kala99 (9)'!V37)</f>
        <v>0</v>
      </c>
      <c r="D21" s="149">
        <f>VALUE('Kala99 (9)'!T37)</f>
        <v>0</v>
      </c>
      <c r="E21" s="149">
        <f>VALUE('Kala99 (9)'!Q37)</f>
        <v>0</v>
      </c>
      <c r="F21" s="149">
        <f>VALUE('Kala99 (9)'!B37)</f>
        <v>0</v>
      </c>
    </row>
    <row r="22" spans="1:6">
      <c r="A22" s="149">
        <f>'Kala99 (9)'!AB38</f>
        <v>0</v>
      </c>
      <c r="B22" s="149">
        <f t="shared" si="0"/>
        <v>0</v>
      </c>
      <c r="C22" s="149">
        <f>VALUE('Kala99 (9)'!V38)</f>
        <v>0</v>
      </c>
      <c r="D22" s="149">
        <f>VALUE('Kala99 (9)'!T38)</f>
        <v>0</v>
      </c>
      <c r="E22" s="149">
        <f>VALUE('Kala99 (9)'!Q38)</f>
        <v>0</v>
      </c>
      <c r="F22" s="149">
        <f>VALUE('Kala99 (9)'!B38)</f>
        <v>0</v>
      </c>
    </row>
    <row r="23" spans="1:6">
      <c r="A23" s="149">
        <f>'Kala99 (9)'!AB39</f>
        <v>0</v>
      </c>
      <c r="B23" s="149">
        <f t="shared" si="0"/>
        <v>0</v>
      </c>
      <c r="C23" s="149">
        <f>VALUE('Kala99 (9)'!V39)</f>
        <v>0</v>
      </c>
      <c r="D23" s="149">
        <f>VALUE('Kala99 (9)'!T39)</f>
        <v>0</v>
      </c>
      <c r="E23" s="149">
        <f>VALUE('Kala99 (9)'!Q39)</f>
        <v>0</v>
      </c>
      <c r="F23" s="149">
        <f>VALUE('Kala99 (9)'!B39)</f>
        <v>0</v>
      </c>
    </row>
    <row r="24" spans="1:6">
      <c r="A24" s="149">
        <f>'Kala99 (9)'!AB40</f>
        <v>0</v>
      </c>
      <c r="B24" s="149">
        <f t="shared" si="0"/>
        <v>0</v>
      </c>
      <c r="C24" s="149">
        <f>VALUE('Kala99 (9)'!V40)</f>
        <v>0</v>
      </c>
      <c r="D24" s="149">
        <f>VALUE('Kala99 (9)'!T40)</f>
        <v>0</v>
      </c>
      <c r="E24" s="149">
        <f>VALUE('Kala99 (9)'!Q40)</f>
        <v>0</v>
      </c>
      <c r="F24" s="149">
        <f>VALUE('Kala99 (9)'!B40)</f>
        <v>0</v>
      </c>
    </row>
    <row r="25" spans="1:6">
      <c r="A25" s="149">
        <f>'Kala99 (9)'!AB41</f>
        <v>0</v>
      </c>
      <c r="B25" s="149">
        <f t="shared" si="0"/>
        <v>0</v>
      </c>
      <c r="C25" s="149">
        <f>VALUE('Kala99 (9)'!V41)</f>
        <v>0</v>
      </c>
      <c r="D25" s="149">
        <f>VALUE('Kala99 (9)'!T41)</f>
        <v>0</v>
      </c>
      <c r="E25" s="149">
        <f>VALUE('Kala99 (9)'!Q41)</f>
        <v>0</v>
      </c>
      <c r="F25" s="149">
        <f>VALUE('Kala99 (9)'!B41)</f>
        <v>0</v>
      </c>
    </row>
    <row r="26" spans="1:6">
      <c r="A26" s="149">
        <f>'Kala99 (9)'!AB42</f>
        <v>0</v>
      </c>
      <c r="B26" s="149">
        <f t="shared" si="0"/>
        <v>0</v>
      </c>
      <c r="C26" s="149">
        <f>VALUE('Kala99 (9)'!V42)</f>
        <v>0</v>
      </c>
      <c r="D26" s="149">
        <f>VALUE('Kala99 (9)'!T42)</f>
        <v>0</v>
      </c>
      <c r="E26" s="149">
        <f>VALUE('Kala99 (9)'!Q42)</f>
        <v>0</v>
      </c>
      <c r="F26" s="149">
        <f>VALUE('Kala99 (9)'!B42)</f>
        <v>0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8">
    <tabColor rgb="FF92D050"/>
  </sheetPr>
  <dimension ref="A1:AF26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153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157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152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44" t="s">
        <v>25</v>
      </c>
      <c r="E17" s="144" t="s">
        <v>26</v>
      </c>
      <c r="F17" s="144" t="s">
        <v>25</v>
      </c>
      <c r="G17" s="340" t="s">
        <v>26</v>
      </c>
      <c r="H17" s="416"/>
      <c r="I17" s="144" t="s">
        <v>25</v>
      </c>
      <c r="J17" s="144" t="s">
        <v>26</v>
      </c>
      <c r="K17" s="144" t="s">
        <v>25</v>
      </c>
      <c r="L17" s="144" t="s">
        <v>26</v>
      </c>
      <c r="M17" s="144" t="s">
        <v>25</v>
      </c>
      <c r="N17" s="340" t="s">
        <v>26</v>
      </c>
      <c r="O17" s="430"/>
      <c r="P17" s="416"/>
      <c r="Q17" s="340" t="s">
        <v>25</v>
      </c>
      <c r="R17" s="416"/>
      <c r="S17" s="144" t="s">
        <v>26</v>
      </c>
      <c r="T17" s="144" t="s">
        <v>25</v>
      </c>
      <c r="U17" s="14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17">
        <v>96456621112</v>
      </c>
      <c r="C18" s="418"/>
      <c r="D18" s="163">
        <v>743</v>
      </c>
      <c r="E18" s="147">
        <v>2329431000</v>
      </c>
      <c r="F18" s="163">
        <v>56</v>
      </c>
      <c r="G18" s="417">
        <v>55413416441</v>
      </c>
      <c r="H18" s="418"/>
      <c r="I18" s="163">
        <v>53</v>
      </c>
      <c r="J18" s="148">
        <v>4744592120</v>
      </c>
      <c r="K18" s="164">
        <v>87</v>
      </c>
      <c r="L18" s="148">
        <v>62302477555</v>
      </c>
      <c r="M18" s="164">
        <v>758</v>
      </c>
      <c r="N18" s="419">
        <v>131428721049</v>
      </c>
      <c r="O18" s="420"/>
      <c r="P18" s="421"/>
      <c r="Q18" s="422">
        <v>216</v>
      </c>
      <c r="R18" s="416"/>
      <c r="S18" s="148">
        <v>125227502116</v>
      </c>
      <c r="T18" s="164">
        <v>929</v>
      </c>
      <c r="U18" s="148">
        <v>238711564854</v>
      </c>
      <c r="V18" s="422">
        <v>1075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144" t="s">
        <v>64</v>
      </c>
      <c r="AE18" s="4"/>
    </row>
    <row r="19" spans="1:31" ht="29.65" customHeight="1">
      <c r="A19" s="3"/>
      <c r="B19" s="417">
        <v>0</v>
      </c>
      <c r="C19" s="418"/>
      <c r="D19" s="163">
        <v>0</v>
      </c>
      <c r="E19" s="147">
        <v>440000000</v>
      </c>
      <c r="F19" s="163">
        <v>3</v>
      </c>
      <c r="G19" s="417">
        <v>0</v>
      </c>
      <c r="H19" s="418"/>
      <c r="I19" s="163">
        <v>0</v>
      </c>
      <c r="J19" s="148">
        <v>0</v>
      </c>
      <c r="K19" s="164">
        <v>0</v>
      </c>
      <c r="L19" s="148">
        <v>0</v>
      </c>
      <c r="M19" s="164">
        <v>0</v>
      </c>
      <c r="N19" s="419">
        <v>242795920</v>
      </c>
      <c r="O19" s="420"/>
      <c r="P19" s="421"/>
      <c r="Q19" s="422">
        <v>1</v>
      </c>
      <c r="R19" s="416"/>
      <c r="S19" s="148">
        <v>440000000</v>
      </c>
      <c r="T19" s="164">
        <v>3</v>
      </c>
      <c r="U19" s="148">
        <v>440000000</v>
      </c>
      <c r="V19" s="422">
        <v>3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144" t="s">
        <v>65</v>
      </c>
      <c r="AE19" s="4"/>
    </row>
    <row r="20" spans="1:31" ht="74.099999999999994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B17:C17"/>
    <mergeCell ref="G17:H17"/>
    <mergeCell ref="N17:P17"/>
    <mergeCell ref="Q17:R17"/>
    <mergeCell ref="V17:W17"/>
    <mergeCell ref="X18:Y18"/>
    <mergeCell ref="X16:Y17"/>
    <mergeCell ref="Z16:AA17"/>
    <mergeCell ref="AB16:AC17"/>
    <mergeCell ref="AD16:AD17"/>
    <mergeCell ref="Z19:AA19"/>
    <mergeCell ref="AB19:AC19"/>
    <mergeCell ref="A25:R25"/>
    <mergeCell ref="AB18:AC18"/>
    <mergeCell ref="B19:C19"/>
    <mergeCell ref="G19:H19"/>
    <mergeCell ref="N19:P19"/>
    <mergeCell ref="Q19:R19"/>
    <mergeCell ref="V19:W19"/>
    <mergeCell ref="X19:Y19"/>
    <mergeCell ref="Z18:AA18"/>
    <mergeCell ref="B18:C18"/>
    <mergeCell ref="G18:H18"/>
    <mergeCell ref="N18:P18"/>
    <mergeCell ref="Q18:R18"/>
    <mergeCell ref="V18:W18"/>
  </mergeCells>
  <hyperlinks>
    <hyperlink ref="D18" r:id="rId1" display="http://172.16.90.7:88/ReportViewer.aspx?reportName=PProductStatisticsPecuniary&amp;@Clicked=Clicked&amp;@Detail=Pecuniar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param=1&amp;@CreateCaseType=&amp;@PBTradeUnitTypeID=&amp;@TradeUnitTypeID=" xr:uid="{00000000-0004-0000-4600-000000000000}"/>
    <hyperlink ref="F18" r:id="rId2" display="http://172.16.90.7:88/ReportViewer.aspx?reportName=PProductStatisticsDetailReport&amp;@Clicked=Clicked&amp;@Detail=Wri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1000000}"/>
    <hyperlink ref="I18" r:id="rId3" display="http://172.16.90.7:88/ReportViewer.aspx?reportName=PProductStatisticsDetailReport&amp;@Clicked=Clicked&amp;@Detail=Incapaci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2000000}"/>
    <hyperlink ref="K18" r:id="rId4" display="http://172.16.90.7:88/ReportViewer.aspx?reportName=PProductStatisticsDetailReport&amp;@Clicked=Clicked&amp;@Detail=Absolution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3000000}"/>
    <hyperlink ref="M18" r:id="rId5" display="http://172.16.90.7:88/ReportViewer.aspx?reportName=PProductStatisticsDetailReport&amp;@Clicked=Clicked&amp;@Detail=Penal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4000000}"/>
    <hyperlink ref="Q18" r:id="rId6" display="http://172.16.90.7:88/ReportViewer.aspx?reportName=PProductStatisticsDetailReport&amp;@Clicked=Clicked&amp;@Detail=Remained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5000000}"/>
    <hyperlink ref="T18" r:id="rId7" display="http://172.16.90.7:88/ReportViewer.aspx?reportName=PProductStatisticsDetailReport&amp;@Clicked=Clicked&amp;@Detail=Out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6000000}"/>
    <hyperlink ref="V18" r:id="rId8" display="http://172.16.90.7:88/ReportViewer.aspx?reportName=PProductStatisticsDetailReport&amp;@Clicked=Clicked&amp;@Detail=In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7000000}"/>
    <hyperlink ref="D19" r:id="rId9" display="http://172.16.90.7:88/ReportViewer.aspx?reportName=PProductStatisticsPecuniary&amp;@Clicked=Clicked&amp;@Detail=Pecuniar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param=1&amp;@CreateCaseType=&amp;@PBTradeUnitTypeID=&amp;@TradeUnitTypeID=" xr:uid="{00000000-0004-0000-4600-000008000000}"/>
    <hyperlink ref="F19" r:id="rId10" display="http://172.16.90.7:88/ReportViewer.aspx?reportName=PProductStatisticsDetailReport&amp;@Clicked=Clicked&amp;@Detail=Wri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9000000}"/>
    <hyperlink ref="I19" r:id="rId11" display="http://172.16.90.7:88/ReportViewer.aspx?reportName=PProductStatisticsDetailReport&amp;@Clicked=Clicked&amp;@Detail=Incapaci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A000000}"/>
    <hyperlink ref="K19" r:id="rId12" display="http://172.16.90.7:88/ReportViewer.aspx?reportName=PProductStatisticsDetailReport&amp;@Clicked=Clicked&amp;@Detail=Absolution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B000000}"/>
    <hyperlink ref="M19" r:id="rId13" display="http://172.16.90.7:88/ReportViewer.aspx?reportName=PProductStatisticsDetailReport&amp;@Clicked=Clicked&amp;@Detail=Penal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C000000}"/>
    <hyperlink ref="Q19" r:id="rId14" display="http://172.16.90.7:88/ReportViewer.aspx?reportName=PProductStatisticsDetailReport&amp;@Clicked=Clicked&amp;@Detail=Remained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D000000}"/>
    <hyperlink ref="T19" r:id="rId15" display="http://172.16.90.7:88/ReportViewer.aspx?reportName=PProductStatisticsDetailReport&amp;@Clicked=Clicked&amp;@Detail=Out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E000000}"/>
    <hyperlink ref="V19" r:id="rId16" display="http://172.16.90.7:88/ReportViewer.aspx?reportName=PProductStatisticsDetailReport&amp;@Clicked=Clicked&amp;@Detail=In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3800181012150171305406%'&amp;@CaseType=اصلي&amp;@CodeCaseType=1&amp;@ImportanceDegree=&amp;@guId=&amp;@CreateCaseType=&amp;@PBTradeUnitTypeID=&amp;@TradeUnitTypeID=" xr:uid="{00000000-0004-0000-4600-00000F000000}"/>
  </hyperlinks>
  <pageMargins left="0.7" right="0.7" top="0.75" bottom="0.75" header="0.3" footer="0.3"/>
  <drawing r:id="rId17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79">
    <tabColor theme="7" tint="0.59999389629810485"/>
  </sheetPr>
  <dimension ref="A1:M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(9)'!AB16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(9)'!AB18</f>
        <v>کالا و خدمات</v>
      </c>
      <c r="B2" s="149">
        <f>D2+E2-C2</f>
        <v>70</v>
      </c>
      <c r="C2" s="149">
        <f>VALUE('Kala1400 (9)'!V18)</f>
        <v>1075</v>
      </c>
      <c r="D2" s="149">
        <f>VALUE('Kala1400 (9)'!T18)</f>
        <v>929</v>
      </c>
      <c r="E2" s="149">
        <f>VALUE('Kala1400 (9)'!Q18)</f>
        <v>216</v>
      </c>
      <c r="F2" s="149">
        <f>VALUE('Kala1400 (9)'!B18)</f>
        <v>96456621112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 t="str">
        <f>'Kala1400 (9)'!AB19</f>
        <v>پرونده قاچاق کالا و ارز</v>
      </c>
      <c r="B3" s="149">
        <f t="shared" ref="B3:B26" si="0">D3+E3-C3</f>
        <v>1</v>
      </c>
      <c r="C3" s="149">
        <f>VALUE('Kala1400 (9)'!V19)</f>
        <v>3</v>
      </c>
      <c r="D3" s="149">
        <f>VALUE('Kala1400 (9)'!T19)</f>
        <v>3</v>
      </c>
      <c r="E3" s="149">
        <f>VALUE('Kala1400 (9)'!Q19)</f>
        <v>1</v>
      </c>
      <c r="F3" s="149">
        <f>VALUE('Kala1400 (9)'!B19)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>
        <f>'Kala1400 (9)'!AB20</f>
        <v>0</v>
      </c>
      <c r="B4" s="149">
        <f t="shared" si="0"/>
        <v>0</v>
      </c>
      <c r="C4" s="149">
        <f>VALUE('Kala1400 (9)'!V20)</f>
        <v>0</v>
      </c>
      <c r="D4" s="149">
        <f>VALUE('Kala1400 (9)'!T20)</f>
        <v>0</v>
      </c>
      <c r="E4" s="149">
        <f>VALUE('Kala1400 (9)'!Q20)</f>
        <v>0</v>
      </c>
      <c r="F4" s="149">
        <f>VALUE('Kala1400 (9)'!B20)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(9)'!AB21</f>
        <v>0</v>
      </c>
      <c r="B5" s="149">
        <f t="shared" si="0"/>
        <v>0</v>
      </c>
      <c r="C5" s="149">
        <f>VALUE('Kala1400 (9)'!V21)</f>
        <v>0</v>
      </c>
      <c r="D5" s="149">
        <f>VALUE('Kala1400 (9)'!T21)</f>
        <v>0</v>
      </c>
      <c r="E5" s="149">
        <f>VALUE('Kala1400 (9)'!Q21)</f>
        <v>0</v>
      </c>
      <c r="F5" s="149">
        <f>VALUE('Kala1400 (9)'!B21)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(9)'!AB22</f>
        <v>0</v>
      </c>
      <c r="B6" s="149">
        <f t="shared" si="0"/>
        <v>0</v>
      </c>
      <c r="C6" s="149">
        <f>VALUE('Kala1400 (9)'!V22)</f>
        <v>0</v>
      </c>
      <c r="D6" s="149">
        <f>VALUE('Kala1400 (9)'!T22)</f>
        <v>0</v>
      </c>
      <c r="E6" s="149">
        <f>VALUE('Kala1400 (9)'!Q22)</f>
        <v>0</v>
      </c>
      <c r="F6" s="149">
        <f>VALUE('Kala1400 (9)'!B22)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(9)'!AB23</f>
        <v>0</v>
      </c>
      <c r="B7" s="149">
        <f t="shared" si="0"/>
        <v>0</v>
      </c>
      <c r="C7" s="149">
        <f>VALUE('Kala1400 (9)'!V23)</f>
        <v>0</v>
      </c>
      <c r="D7" s="149">
        <f>VALUE('Kala1400 (9)'!T23)</f>
        <v>0</v>
      </c>
      <c r="E7" s="149">
        <f>VALUE('Kala1400 (9)'!Q23)</f>
        <v>0</v>
      </c>
      <c r="F7" s="149">
        <f>VALUE('Kala1400 (9)'!B23)</f>
        <v>0</v>
      </c>
    </row>
    <row r="8" spans="1:13">
      <c r="A8" s="149">
        <f>'Kala1400 (9)'!AB24</f>
        <v>0</v>
      </c>
      <c r="B8" s="149">
        <f t="shared" si="0"/>
        <v>0</v>
      </c>
      <c r="C8" s="149">
        <f>VALUE('Kala1400 (9)'!V24)</f>
        <v>0</v>
      </c>
      <c r="D8" s="149">
        <f>VALUE('Kala1400 (9)'!T24)</f>
        <v>0</v>
      </c>
      <c r="E8" s="149">
        <f>VALUE('Kala1400 (9)'!Q24)</f>
        <v>0</v>
      </c>
      <c r="F8" s="149">
        <f>VALUE('Kala1400 (9)'!B24)</f>
        <v>0</v>
      </c>
    </row>
    <row r="9" spans="1:13">
      <c r="A9" s="149">
        <f>'Kala1400 (9)'!AB25</f>
        <v>0</v>
      </c>
      <c r="B9" s="149">
        <f t="shared" si="0"/>
        <v>0</v>
      </c>
      <c r="C9" s="149">
        <f>VALUE('Kala1400 (9)'!V25)</f>
        <v>0</v>
      </c>
      <c r="D9" s="149">
        <f>VALUE('Kala1400 (9)'!T25)</f>
        <v>0</v>
      </c>
      <c r="E9" s="149">
        <f>VALUE('Kala1400 (9)'!Q25)</f>
        <v>0</v>
      </c>
      <c r="F9" s="149">
        <f>VALUE('Kala1400 (9)'!B25)</f>
        <v>0</v>
      </c>
    </row>
    <row r="10" spans="1:13">
      <c r="A10" s="149">
        <f>'Kala1400 (9)'!AB26</f>
        <v>0</v>
      </c>
      <c r="B10" s="149">
        <f t="shared" si="0"/>
        <v>0</v>
      </c>
      <c r="C10" s="149">
        <f>VALUE('Kala1400 (9)'!V26)</f>
        <v>0</v>
      </c>
      <c r="D10" s="149">
        <f>VALUE('Kala1400 (9)'!T26)</f>
        <v>0</v>
      </c>
      <c r="E10" s="149">
        <f>VALUE('Kala1400 (9)'!Q26)</f>
        <v>0</v>
      </c>
      <c r="F10" s="149">
        <f>VALUE('Kala1400 (9)'!B26)</f>
        <v>0</v>
      </c>
    </row>
    <row r="11" spans="1:13">
      <c r="A11" s="149">
        <f>'Kala1400 (9)'!AB27</f>
        <v>0</v>
      </c>
      <c r="B11" s="149">
        <f t="shared" si="0"/>
        <v>0</v>
      </c>
      <c r="C11" s="149">
        <f>VALUE('Kala1400 (9)'!V27)</f>
        <v>0</v>
      </c>
      <c r="D11" s="149">
        <f>VALUE('Kala1400 (9)'!T27)</f>
        <v>0</v>
      </c>
      <c r="E11" s="149">
        <f>VALUE('Kala1400 (9)'!Q27)</f>
        <v>0</v>
      </c>
      <c r="F11" s="149">
        <f>VALUE('Kala1400 (9)'!B27)</f>
        <v>0</v>
      </c>
    </row>
    <row r="12" spans="1:13">
      <c r="A12" s="149">
        <f>'Kala1400 (9)'!AB28</f>
        <v>0</v>
      </c>
      <c r="B12" s="149">
        <f t="shared" si="0"/>
        <v>0</v>
      </c>
      <c r="C12" s="149">
        <f>VALUE('Kala1400 (9)'!V28)</f>
        <v>0</v>
      </c>
      <c r="D12" s="149">
        <f>VALUE('Kala1400 (9)'!T28)</f>
        <v>0</v>
      </c>
      <c r="E12" s="149">
        <f>VALUE('Kala1400 (9)'!Q28)</f>
        <v>0</v>
      </c>
      <c r="F12" s="149">
        <f>VALUE('Kala1400 (9)'!B28)</f>
        <v>0</v>
      </c>
    </row>
    <row r="13" spans="1:13">
      <c r="A13" s="149">
        <f>'Kala1400 (9)'!AB29</f>
        <v>0</v>
      </c>
      <c r="B13" s="149">
        <f t="shared" si="0"/>
        <v>0</v>
      </c>
      <c r="C13" s="149">
        <f>VALUE('Kala1400 (9)'!V29)</f>
        <v>0</v>
      </c>
      <c r="D13" s="149">
        <f>VALUE('Kala1400 (9)'!T29)</f>
        <v>0</v>
      </c>
      <c r="E13" s="149">
        <f>VALUE('Kala1400 (9)'!Q29)</f>
        <v>0</v>
      </c>
      <c r="F13" s="149">
        <f>VALUE('Kala1400 (9)'!B29)</f>
        <v>0</v>
      </c>
    </row>
    <row r="14" spans="1:13">
      <c r="A14" s="149">
        <f>'Kala1400 (9)'!AB30</f>
        <v>0</v>
      </c>
      <c r="B14" s="149">
        <f t="shared" si="0"/>
        <v>0</v>
      </c>
      <c r="C14" s="149">
        <f>VALUE('Kala1400 (9)'!V30)</f>
        <v>0</v>
      </c>
      <c r="D14" s="149">
        <f>VALUE('Kala1400 (9)'!T30)</f>
        <v>0</v>
      </c>
      <c r="E14" s="149">
        <f>VALUE('Kala1400 (9)'!Q30)</f>
        <v>0</v>
      </c>
      <c r="F14" s="149">
        <f>VALUE('Kala1400 (9)'!B30)</f>
        <v>0</v>
      </c>
    </row>
    <row r="15" spans="1:13">
      <c r="A15" s="149">
        <f>'Kala1400 (9)'!AB31</f>
        <v>0</v>
      </c>
      <c r="B15" s="149">
        <f t="shared" si="0"/>
        <v>0</v>
      </c>
      <c r="C15" s="149">
        <f>VALUE('Kala1400 (9)'!V31)</f>
        <v>0</v>
      </c>
      <c r="D15" s="149">
        <f>VALUE('Kala1400 (9)'!T31)</f>
        <v>0</v>
      </c>
      <c r="E15" s="149">
        <f>VALUE('Kala1400 (9)'!Q31)</f>
        <v>0</v>
      </c>
      <c r="F15" s="149">
        <f>VALUE('Kala1400 (9)'!B31)</f>
        <v>0</v>
      </c>
    </row>
    <row r="16" spans="1:13">
      <c r="A16" s="149">
        <f>'Kala1400 (9)'!AB32</f>
        <v>0</v>
      </c>
      <c r="B16" s="149">
        <f t="shared" si="0"/>
        <v>0</v>
      </c>
      <c r="C16" s="149">
        <f>VALUE('Kala1400 (9)'!V32)</f>
        <v>0</v>
      </c>
      <c r="D16" s="149">
        <f>VALUE('Kala1400 (9)'!T32)</f>
        <v>0</v>
      </c>
      <c r="E16" s="149">
        <f>VALUE('Kala1400 (9)'!Q32)</f>
        <v>0</v>
      </c>
      <c r="F16" s="149">
        <f>VALUE('Kala1400 (9)'!B32)</f>
        <v>0</v>
      </c>
    </row>
    <row r="17" spans="1:6">
      <c r="A17" s="149">
        <f>'Kala1400 (9)'!AB33</f>
        <v>0</v>
      </c>
      <c r="B17" s="149">
        <f t="shared" si="0"/>
        <v>0</v>
      </c>
      <c r="C17" s="149">
        <f>VALUE('Kala1400 (9)'!V33)</f>
        <v>0</v>
      </c>
      <c r="D17" s="149">
        <f>VALUE('Kala1400 (9)'!T33)</f>
        <v>0</v>
      </c>
      <c r="E17" s="149">
        <f>VALUE('Kala1400 (9)'!Q33)</f>
        <v>0</v>
      </c>
      <c r="F17" s="149">
        <f>VALUE('Kala1400 (9)'!B33)</f>
        <v>0</v>
      </c>
    </row>
    <row r="18" spans="1:6">
      <c r="A18" s="149">
        <f>'Kala1400 (9)'!AB34</f>
        <v>0</v>
      </c>
      <c r="B18" s="149">
        <f t="shared" si="0"/>
        <v>0</v>
      </c>
      <c r="C18" s="149">
        <f>VALUE('Kala1400 (9)'!V34)</f>
        <v>0</v>
      </c>
      <c r="D18" s="149">
        <f>VALUE('Kala1400 (9)'!T34)</f>
        <v>0</v>
      </c>
      <c r="E18" s="149">
        <f>VALUE('Kala1400 (9)'!Q34)</f>
        <v>0</v>
      </c>
      <c r="F18" s="149">
        <f>VALUE('Kala1400 (9)'!B34)</f>
        <v>0</v>
      </c>
    </row>
    <row r="19" spans="1:6">
      <c r="A19" s="149">
        <f>'Kala1400 (9)'!AB35</f>
        <v>0</v>
      </c>
      <c r="B19" s="149">
        <f t="shared" si="0"/>
        <v>0</v>
      </c>
      <c r="C19" s="149">
        <f>VALUE('Kala1400 (9)'!V35)</f>
        <v>0</v>
      </c>
      <c r="D19" s="149">
        <f>VALUE('Kala1400 (9)'!T35)</f>
        <v>0</v>
      </c>
      <c r="E19" s="149">
        <f>VALUE('Kala1400 (9)'!Q35)</f>
        <v>0</v>
      </c>
      <c r="F19" s="149">
        <f>VALUE('Kala1400 (9)'!B35)</f>
        <v>0</v>
      </c>
    </row>
    <row r="20" spans="1:6">
      <c r="A20" s="149">
        <f>'Kala1400 (9)'!AB36</f>
        <v>0</v>
      </c>
      <c r="B20" s="149">
        <f t="shared" si="0"/>
        <v>0</v>
      </c>
      <c r="C20" s="149">
        <f>VALUE('Kala1400 (9)'!V36)</f>
        <v>0</v>
      </c>
      <c r="D20" s="149">
        <f>VALUE('Kala1400 (9)'!T36)</f>
        <v>0</v>
      </c>
      <c r="E20" s="149">
        <f>VALUE('Kala1400 (9)'!Q36)</f>
        <v>0</v>
      </c>
      <c r="F20" s="149">
        <f>VALUE('Kala1400 (9)'!B36)</f>
        <v>0</v>
      </c>
    </row>
    <row r="21" spans="1:6">
      <c r="A21" s="149">
        <f>'Kala1400 (9)'!AB37</f>
        <v>0</v>
      </c>
      <c r="B21" s="149">
        <f t="shared" si="0"/>
        <v>0</v>
      </c>
      <c r="C21" s="149">
        <f>VALUE('Kala1400 (9)'!V37)</f>
        <v>0</v>
      </c>
      <c r="D21" s="149">
        <f>VALUE('Kala1400 (9)'!T37)</f>
        <v>0</v>
      </c>
      <c r="E21" s="149">
        <f>VALUE('Kala1400 (9)'!Q37)</f>
        <v>0</v>
      </c>
      <c r="F21" s="149">
        <f>VALUE('Kala1400 (9)'!B37)</f>
        <v>0</v>
      </c>
    </row>
    <row r="22" spans="1:6">
      <c r="A22" s="149">
        <f>'Kala1400 (9)'!AB38</f>
        <v>0</v>
      </c>
      <c r="B22" s="149">
        <f t="shared" si="0"/>
        <v>0</v>
      </c>
      <c r="C22" s="149">
        <f>VALUE('Kala1400 (9)'!V38)</f>
        <v>0</v>
      </c>
      <c r="D22" s="149">
        <f>VALUE('Kala1400 (9)'!T38)</f>
        <v>0</v>
      </c>
      <c r="E22" s="149">
        <f>VALUE('Kala1400 (9)'!Q38)</f>
        <v>0</v>
      </c>
      <c r="F22" s="149">
        <f>VALUE('Kala1400 (9)'!B38)</f>
        <v>0</v>
      </c>
    </row>
    <row r="23" spans="1:6">
      <c r="A23" s="149">
        <f>'Kala1400 (9)'!AB39</f>
        <v>0</v>
      </c>
      <c r="B23" s="149">
        <f t="shared" si="0"/>
        <v>0</v>
      </c>
      <c r="C23" s="149">
        <f>VALUE('Kala1400 (9)'!V39)</f>
        <v>0</v>
      </c>
      <c r="D23" s="149">
        <f>VALUE('Kala1400 (9)'!T39)</f>
        <v>0</v>
      </c>
      <c r="E23" s="149">
        <f>VALUE('Kala1400 (9)'!Q39)</f>
        <v>0</v>
      </c>
      <c r="F23" s="149">
        <f>VALUE('Kala1400 (9)'!B39)</f>
        <v>0</v>
      </c>
    </row>
    <row r="24" spans="1:6">
      <c r="A24" s="149">
        <f>'Kala1400 (9)'!AB40</f>
        <v>0</v>
      </c>
      <c r="B24" s="149">
        <f t="shared" si="0"/>
        <v>0</v>
      </c>
      <c r="C24" s="149">
        <f>VALUE('Kala1400 (9)'!V40)</f>
        <v>0</v>
      </c>
      <c r="D24" s="149">
        <f>VALUE('Kala1400 (9)'!T40)</f>
        <v>0</v>
      </c>
      <c r="E24" s="149">
        <f>VALUE('Kala1400 (9)'!Q40)</f>
        <v>0</v>
      </c>
      <c r="F24" s="149">
        <f>VALUE('Kala1400 (9)'!B40)</f>
        <v>0</v>
      </c>
    </row>
    <row r="25" spans="1:6">
      <c r="A25" s="149">
        <f>'Kala1400 (9)'!AB41</f>
        <v>0</v>
      </c>
      <c r="B25" s="149">
        <f t="shared" si="0"/>
        <v>0</v>
      </c>
      <c r="C25" s="149">
        <f>VALUE('Kala1400 (9)'!V41)</f>
        <v>0</v>
      </c>
      <c r="D25" s="149">
        <f>VALUE('Kala1400 (9)'!T41)</f>
        <v>0</v>
      </c>
      <c r="E25" s="149">
        <f>VALUE('Kala1400 (9)'!Q41)</f>
        <v>0</v>
      </c>
      <c r="F25" s="149">
        <f>VALUE('Kala1400 (9)'!B41)</f>
        <v>0</v>
      </c>
    </row>
    <row r="26" spans="1:6">
      <c r="A26" s="149">
        <f>'Kala1400 (9)'!AB42</f>
        <v>0</v>
      </c>
      <c r="B26" s="149">
        <f t="shared" si="0"/>
        <v>0</v>
      </c>
      <c r="C26" s="149">
        <f>VALUE('Kala1400 (9)'!V42)</f>
        <v>0</v>
      </c>
      <c r="D26" s="149">
        <f>VALUE('Kala1400 (9)'!T42)</f>
        <v>0</v>
      </c>
      <c r="E26" s="149">
        <f>VALUE('Kala1400 (9)'!Q42)</f>
        <v>0</v>
      </c>
      <c r="F26" s="149">
        <f>VALUE('Kala1400 (9)'!B42)</f>
        <v>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80">
    <tabColor rgb="FF7030A0"/>
  </sheetPr>
  <dimension ref="A3:J23"/>
  <sheetViews>
    <sheetView rightToLeft="1" zoomScale="80" zoomScaleNormal="80" workbookViewId="0">
      <selection activeCell="B18" sqref="B18:C22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(9)'!$A$2:$G$10,2,FALSE),0)</f>
        <v>70</v>
      </c>
      <c r="D6" s="21">
        <f>IFERROR(VLOOKUP($A6,'FKala1400 (9)'!$A$2:$G$10,3,FALSE),0)</f>
        <v>1075</v>
      </c>
      <c r="E6" s="21">
        <f>IFERROR(VLOOKUP($A6,'FKala1400 (9)'!$A$2:$G$10,4,FALSE),0)</f>
        <v>929</v>
      </c>
      <c r="F6" s="21">
        <f>IFERROR(VLOOKUP($A6,'FKala1400 (9)'!$A$2:$G$10,5,FALSE),0)</f>
        <v>216</v>
      </c>
      <c r="G6" s="119">
        <f>IFERROR(VLOOKUP($A6,'FKala1400 (9)'!$A$2:$G$10,6,FALSE),0)</f>
        <v>96456621112</v>
      </c>
    </row>
    <row r="7" spans="1:10">
      <c r="A7" s="299"/>
      <c r="B7" s="23" t="s">
        <v>85</v>
      </c>
      <c r="C7" s="24">
        <f>IFERROR(VLOOKUP($A6,'FKala99 (9)'!$A$2:$G$10,2,FALSE),0)</f>
        <v>9</v>
      </c>
      <c r="D7" s="24">
        <f>IFERROR(VLOOKUP($A6,'FKala99 (9)'!$A$2:$G$10,3,FALSE),0)</f>
        <v>21</v>
      </c>
      <c r="E7" s="24">
        <f>IFERROR(VLOOKUP($A6,'FKala99 (9)'!$A$2:$G$10,4,FALSE),0)</f>
        <v>24</v>
      </c>
      <c r="F7" s="24">
        <f>IFERROR(VLOOKUP($A6,'FKala99 (9)'!$A$2:$G$10,5,FALSE),0)</f>
        <v>6</v>
      </c>
      <c r="G7" s="24">
        <f>IFERROR(VLOOKUP($A6,'FKala99 (9)'!$A$2:$G$10,6,FALSE),0)</f>
        <v>100870000</v>
      </c>
    </row>
    <row r="8" spans="1:10" ht="30" customHeight="1" thickBot="1">
      <c r="A8" s="300"/>
      <c r="B8" s="26" t="s">
        <v>51</v>
      </c>
      <c r="C8" s="27">
        <f>IFERROR(C6/C7-1,"-")</f>
        <v>6.7777777777777777</v>
      </c>
      <c r="D8" s="27">
        <f>IFERROR(D6/D7-1,"-")</f>
        <v>50.19047619047619</v>
      </c>
      <c r="E8" s="27">
        <f>IFERROR(E6/E7-1,"-")</f>
        <v>37.708333333333336</v>
      </c>
      <c r="F8" s="27">
        <f>IFERROR(F6/F7-1,"-")</f>
        <v>35</v>
      </c>
      <c r="G8" s="27">
        <f>IFERROR(G6/G7-1,"-")</f>
        <v>955.24686340834739</v>
      </c>
      <c r="J8" s="14" t="s">
        <v>75</v>
      </c>
    </row>
    <row r="9" spans="1:10" ht="21" customHeight="1">
      <c r="A9" s="302" t="s">
        <v>42</v>
      </c>
      <c r="B9" s="32" t="s">
        <v>104</v>
      </c>
      <c r="C9" s="33">
        <f>IFERROR(VLOOKUP($A9,'FKala1400 (9)'!$A$2:$G$10,2,FALSE),0)</f>
        <v>1</v>
      </c>
      <c r="D9" s="34">
        <f>IFERROR(VLOOKUP($A9,'FKala1400 (9)'!$A$2:$G$10,3,FALSE),0)</f>
        <v>3</v>
      </c>
      <c r="E9" s="34">
        <f>IFERROR(VLOOKUP($A9,'FKala1400 (9)'!$A$2:$G$10,4,FALSE),0)</f>
        <v>3</v>
      </c>
      <c r="F9" s="34">
        <f>IFERROR(VLOOKUP($A9,'FKala1400 (9)'!$A$2:$G$10,5,FALSE),0)</f>
        <v>1</v>
      </c>
      <c r="G9" s="57">
        <f>IFERROR(VLOOKUP($A9,'FKala1400 (9)'!$A$2:$G$10,6,FALSE),0)</f>
        <v>0</v>
      </c>
    </row>
    <row r="10" spans="1:10" ht="21" customHeight="1">
      <c r="A10" s="301"/>
      <c r="B10" s="23" t="s">
        <v>85</v>
      </c>
      <c r="C10" s="24">
        <f>IFERROR(VLOOKUP($A9,'FKala99 (9)'!$A$2:$G$10,2,FALSE),0)</f>
        <v>2</v>
      </c>
      <c r="D10" s="24">
        <f>IFERROR(VLOOKUP($A9,'FKala99 (9)'!$A$2:$G$10,3,FALSE),0)</f>
        <v>3</v>
      </c>
      <c r="E10" s="24">
        <f>IFERROR(VLOOKUP($A9,'FKala99 (9)'!$A$2:$G$10,4,FALSE),0)</f>
        <v>4</v>
      </c>
      <c r="F10" s="24">
        <f>IFERROR(VLOOKUP($A9,'FKala99 (9)'!$A$2:$G$10,5,FALSE),0)</f>
        <v>1</v>
      </c>
      <c r="G10" s="24">
        <f>IFERROR(VLOOKUP($A9,'FKala99 (9)'!$A$2:$G$10,6,FALSE),0)</f>
        <v>0</v>
      </c>
    </row>
    <row r="11" spans="1:10" ht="30" customHeight="1" thickBot="1">
      <c r="A11" s="301"/>
      <c r="B11" s="36" t="s">
        <v>51</v>
      </c>
      <c r="C11" s="30">
        <f>IFERROR(C9/C10-1,"-")</f>
        <v>-0.5</v>
      </c>
      <c r="D11" s="30">
        <f>IFERROR(D9/D10-1,"-")</f>
        <v>0</v>
      </c>
      <c r="E11" s="30">
        <f>IFERROR(E9/E10-1,"-")</f>
        <v>-0.25</v>
      </c>
      <c r="F11" s="30">
        <f>IFERROR(F9/F10-1,"-")</f>
        <v>0</v>
      </c>
      <c r="G11" s="30" t="str">
        <f>IFERROR(G9/G10-1,"-")</f>
        <v>-</v>
      </c>
    </row>
    <row r="12" spans="1:10" ht="21.75" thickBot="1">
      <c r="A12" s="413" t="s">
        <v>59</v>
      </c>
      <c r="B12" s="37" t="s">
        <v>104</v>
      </c>
      <c r="C12" s="38">
        <f t="shared" ref="C12:G13" si="0">C9+C6</f>
        <v>71</v>
      </c>
      <c r="D12" s="38">
        <f t="shared" si="0"/>
        <v>1078</v>
      </c>
      <c r="E12" s="38">
        <f t="shared" si="0"/>
        <v>932</v>
      </c>
      <c r="F12" s="38">
        <f t="shared" si="0"/>
        <v>217</v>
      </c>
      <c r="G12" s="38">
        <f t="shared" si="0"/>
        <v>96456621112</v>
      </c>
    </row>
    <row r="13" spans="1:10">
      <c r="A13" s="414"/>
      <c r="B13" s="23" t="s">
        <v>85</v>
      </c>
      <c r="C13" s="38">
        <f t="shared" si="0"/>
        <v>11</v>
      </c>
      <c r="D13" s="38">
        <f t="shared" si="0"/>
        <v>24</v>
      </c>
      <c r="E13" s="38">
        <f t="shared" si="0"/>
        <v>28</v>
      </c>
      <c r="F13" s="38">
        <f t="shared" si="0"/>
        <v>7</v>
      </c>
      <c r="G13" s="38">
        <f t="shared" si="0"/>
        <v>100870000</v>
      </c>
    </row>
    <row r="14" spans="1:10" ht="30" customHeight="1" thickBot="1">
      <c r="A14" s="415"/>
      <c r="B14" s="42" t="s">
        <v>51</v>
      </c>
      <c r="C14" s="43">
        <f>IFERROR(C12/C13-1,"-")</f>
        <v>5.4545454545454541</v>
      </c>
      <c r="D14" s="43">
        <f>IFERROR(D12/D13-1,"-")</f>
        <v>43.916666666666664</v>
      </c>
      <c r="E14" s="43">
        <f>IFERROR(E12/E13-1,"-")</f>
        <v>32.285714285714285</v>
      </c>
      <c r="F14" s="43">
        <f>IFERROR(F12/F13-1,"-")</f>
        <v>30</v>
      </c>
      <c r="G14" s="43">
        <f>IFERROR(G12/G13-1,"-")</f>
        <v>955.24686340834739</v>
      </c>
    </row>
    <row r="15" spans="1:10" ht="21.75" thickTop="1"/>
    <row r="19" spans="3:7">
      <c r="C19" s="45"/>
      <c r="D19" s="46"/>
      <c r="E19" s="46"/>
      <c r="F19" s="46"/>
      <c r="G19" s="46"/>
    </row>
    <row r="20" spans="3:7">
      <c r="C20" s="45"/>
      <c r="D20" s="46"/>
      <c r="E20" s="46"/>
      <c r="F20" s="46"/>
      <c r="G20" s="46"/>
    </row>
    <row r="21" spans="3:7">
      <c r="C21" s="45"/>
      <c r="D21" s="46"/>
      <c r="E21" s="46"/>
      <c r="F21" s="46"/>
      <c r="G21" s="46"/>
    </row>
    <row r="22" spans="3:7">
      <c r="C22" s="45"/>
      <c r="D22" s="46"/>
      <c r="E22" s="46"/>
      <c r="F22" s="46"/>
      <c r="G22" s="46"/>
    </row>
    <row r="23" spans="3:7">
      <c r="C23" s="45"/>
      <c r="D23" s="46"/>
      <c r="E23" s="46"/>
      <c r="F23" s="46"/>
      <c r="G23" s="46"/>
    </row>
  </sheetData>
  <mergeCells count="3">
    <mergeCell ref="A6:A8"/>
    <mergeCell ref="A9:A11"/>
    <mergeCell ref="A12:A14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94">
    <tabColor rgb="FF92D050"/>
  </sheetPr>
  <dimension ref="A1:AF26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158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159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154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54" t="s">
        <v>25</v>
      </c>
      <c r="E17" s="154" t="s">
        <v>26</v>
      </c>
      <c r="F17" s="154" t="s">
        <v>25</v>
      </c>
      <c r="G17" s="340" t="s">
        <v>26</v>
      </c>
      <c r="H17" s="416"/>
      <c r="I17" s="154" t="s">
        <v>25</v>
      </c>
      <c r="J17" s="154" t="s">
        <v>26</v>
      </c>
      <c r="K17" s="154" t="s">
        <v>25</v>
      </c>
      <c r="L17" s="154" t="s">
        <v>26</v>
      </c>
      <c r="M17" s="154" t="s">
        <v>25</v>
      </c>
      <c r="N17" s="340" t="s">
        <v>26</v>
      </c>
      <c r="O17" s="430"/>
      <c r="P17" s="416"/>
      <c r="Q17" s="340" t="s">
        <v>25</v>
      </c>
      <c r="R17" s="416"/>
      <c r="S17" s="154" t="s">
        <v>26</v>
      </c>
      <c r="T17" s="154" t="s">
        <v>25</v>
      </c>
      <c r="U17" s="15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17">
        <v>562688000</v>
      </c>
      <c r="C18" s="418"/>
      <c r="D18" s="163">
        <v>6</v>
      </c>
      <c r="E18" s="155">
        <v>60000000</v>
      </c>
      <c r="F18" s="163">
        <v>1</v>
      </c>
      <c r="G18" s="417">
        <v>0</v>
      </c>
      <c r="H18" s="418"/>
      <c r="I18" s="163">
        <v>1</v>
      </c>
      <c r="J18" s="157">
        <v>0</v>
      </c>
      <c r="K18" s="165">
        <v>0</v>
      </c>
      <c r="L18" s="157">
        <v>274364000</v>
      </c>
      <c r="M18" s="165">
        <v>6</v>
      </c>
      <c r="N18" s="419">
        <v>7850867608</v>
      </c>
      <c r="O18" s="420"/>
      <c r="P18" s="421"/>
      <c r="Q18" s="422">
        <v>8</v>
      </c>
      <c r="R18" s="416"/>
      <c r="S18" s="157">
        <v>334364000</v>
      </c>
      <c r="T18" s="165">
        <v>8</v>
      </c>
      <c r="U18" s="157">
        <v>1575518000</v>
      </c>
      <c r="V18" s="422">
        <v>8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154" t="s">
        <v>64</v>
      </c>
      <c r="AE18" s="4"/>
    </row>
    <row r="19" spans="1:31" ht="29.65" customHeight="1">
      <c r="A19" s="3"/>
      <c r="B19" s="417">
        <v>145600000</v>
      </c>
      <c r="C19" s="418"/>
      <c r="D19" s="163">
        <v>2</v>
      </c>
      <c r="E19" s="155">
        <v>0</v>
      </c>
      <c r="F19" s="163">
        <v>0</v>
      </c>
      <c r="G19" s="417">
        <v>0</v>
      </c>
      <c r="H19" s="418"/>
      <c r="I19" s="163">
        <v>0</v>
      </c>
      <c r="J19" s="157">
        <v>0</v>
      </c>
      <c r="K19" s="165">
        <v>0</v>
      </c>
      <c r="L19" s="157">
        <v>406400000</v>
      </c>
      <c r="M19" s="165">
        <v>6</v>
      </c>
      <c r="N19" s="419">
        <v>0</v>
      </c>
      <c r="O19" s="420"/>
      <c r="P19" s="421"/>
      <c r="Q19" s="422">
        <v>0</v>
      </c>
      <c r="R19" s="416"/>
      <c r="S19" s="157">
        <v>406400000</v>
      </c>
      <c r="T19" s="165">
        <v>6</v>
      </c>
      <c r="U19" s="157">
        <v>406400000</v>
      </c>
      <c r="V19" s="422">
        <v>6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154" t="s">
        <v>65</v>
      </c>
      <c r="AE19" s="4"/>
    </row>
    <row r="20" spans="1:31" ht="74.099999999999994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A25:R25"/>
    <mergeCell ref="Z18:AA18"/>
    <mergeCell ref="AB18:AC18"/>
    <mergeCell ref="B19:C19"/>
    <mergeCell ref="G19:H19"/>
    <mergeCell ref="N19:P19"/>
    <mergeCell ref="Q19:R19"/>
    <mergeCell ref="V19:W19"/>
    <mergeCell ref="X19:Y19"/>
    <mergeCell ref="Z19:AA19"/>
    <mergeCell ref="AB19:AC19"/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param=1&amp;@CreateCaseType=&amp;@PBTradeUnitTypeID=&amp;@TradeUnitTypeID=" xr:uid="{00000000-0004-0000-4900-000000000000}"/>
    <hyperlink ref="F18" r:id="rId2" display="http://172.16.90.7:88/ReportViewer.aspx?reportName=PProductStatisticsDetailReport&amp;@Clicked=Clicked&amp;@Detail=Wri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1000000}"/>
    <hyperlink ref="I18" r:id="rId3" display="http://172.16.90.7:88/ReportViewer.aspx?reportName=PProductStatisticsDetailReport&amp;@Clicked=Clicked&amp;@Detail=Incapaci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2000000}"/>
    <hyperlink ref="K18" r:id="rId4" display="http://172.16.90.7:88/ReportViewer.aspx?reportName=PProductStatisticsDetailReport&amp;@Clicked=Clicked&amp;@Detail=Absolution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3000000}"/>
    <hyperlink ref="M18" r:id="rId5" display="http://172.16.90.7:88/ReportViewer.aspx?reportName=PProductStatisticsDetailReport&amp;@Clicked=Clicked&amp;@Detail=Penal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4000000}"/>
    <hyperlink ref="Q18" r:id="rId6" display="http://172.16.90.7:88/ReportViewer.aspx?reportName=PProductStatisticsDetailReport&amp;@Clicked=Clicked&amp;@Detail=Remained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5000000}"/>
    <hyperlink ref="T18" r:id="rId7" display="http://172.16.90.7:88/ReportViewer.aspx?reportName=PProductStatisticsDetailReport&amp;@Clicked=Clicked&amp;@Detail=Out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6000000}"/>
    <hyperlink ref="V18" r:id="rId8" display="http://172.16.90.7:88/ReportViewer.aspx?reportName=PProductStatisticsDetailReport&amp;@Clicked=Clicked&amp;@Detail=In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7000000}"/>
    <hyperlink ref="D19" r:id="rId9" display="http://172.16.90.7:88/ReportViewer.aspx?reportName=PProductStatisticsPecuniary&amp;@Clicked=Clicked&amp;@Detail=Pecuniar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param=1&amp;@CreateCaseType=&amp;@PBTradeUnitTypeID=&amp;@TradeUnitTypeID=" xr:uid="{00000000-0004-0000-4900-000008000000}"/>
    <hyperlink ref="F19" r:id="rId10" display="http://172.16.90.7:88/ReportViewer.aspx?reportName=PProductStatisticsDetailReport&amp;@Clicked=Clicked&amp;@Detail=Wri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9000000}"/>
    <hyperlink ref="I19" r:id="rId11" display="http://172.16.90.7:88/ReportViewer.aspx?reportName=PProductStatisticsDetailReport&amp;@Clicked=Clicked&amp;@Detail=Incapaci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A000000}"/>
    <hyperlink ref="K19" r:id="rId12" display="http://172.16.90.7:88/ReportViewer.aspx?reportName=PProductStatisticsDetailReport&amp;@Clicked=Clicked&amp;@Detail=Absolution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B000000}"/>
    <hyperlink ref="M19" r:id="rId13" display="http://172.16.90.7:88/ReportViewer.aspx?reportName=PProductStatisticsDetailReport&amp;@Clicked=Clicked&amp;@Detail=Penal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C000000}"/>
    <hyperlink ref="Q19" r:id="rId14" display="http://172.16.90.7:88/ReportViewer.aspx?reportName=PProductStatisticsDetailReport&amp;@Clicked=Clicked&amp;@Detail=Remained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D000000}"/>
    <hyperlink ref="T19" r:id="rId15" display="http://172.16.90.7:88/ReportViewer.aspx?reportName=PProductStatisticsDetailReport&amp;@Clicked=Clicked&amp;@Detail=Out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E000000}"/>
    <hyperlink ref="V19" r:id="rId16" display="http://172.16.90.7:88/ReportViewer.aspx?reportName=PProductStatisticsDetailReport&amp;@Clicked=Clicked&amp;@Detail=In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900-00000F000000}"/>
  </hyperlinks>
  <pageMargins left="0.7" right="0.7" top="0.75" bottom="0.75" header="0.3" footer="0.3"/>
  <drawing r:id="rId17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95">
    <tabColor theme="7" tint="0.59999389629810485"/>
  </sheetPr>
  <dimension ref="A1:F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(10)'!AB16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(10)'!AB18</f>
        <v>کالا و خدمات</v>
      </c>
      <c r="B2" s="149">
        <f>D2+E2-C2</f>
        <v>8</v>
      </c>
      <c r="C2" s="149">
        <f>VALUE('Kala99 (10)'!V18)</f>
        <v>8</v>
      </c>
      <c r="D2" s="149">
        <f>VALUE('Kala99 (10)'!T18)</f>
        <v>8</v>
      </c>
      <c r="E2" s="149">
        <f>VALUE('Kala99 (10)'!Q18)</f>
        <v>8</v>
      </c>
      <c r="F2" s="149">
        <f>VALUE('Kala99 (10)'!B18)</f>
        <v>562688000</v>
      </c>
    </row>
    <row r="3" spans="1:6">
      <c r="A3" s="149" t="str">
        <f>'Kala99 (10)'!AB19</f>
        <v>پرونده قاچاق کالا و ارز</v>
      </c>
      <c r="B3" s="149">
        <f t="shared" ref="B3:B26" si="0">D3+E3-C3</f>
        <v>0</v>
      </c>
      <c r="C3" s="149">
        <f>VALUE('Kala99 (10)'!V19)</f>
        <v>6</v>
      </c>
      <c r="D3" s="149">
        <f>VALUE('Kala99 (10)'!T19)</f>
        <v>6</v>
      </c>
      <c r="E3" s="149">
        <f>VALUE('Kala99 (10)'!Q19)</f>
        <v>0</v>
      </c>
      <c r="F3" s="149">
        <f>VALUE('Kala99 (10)'!B19)</f>
        <v>145600000</v>
      </c>
    </row>
    <row r="4" spans="1:6">
      <c r="A4" s="149">
        <f>'Kala99 (10)'!AB20</f>
        <v>0</v>
      </c>
      <c r="B4" s="149">
        <f t="shared" si="0"/>
        <v>0</v>
      </c>
      <c r="C4" s="149">
        <f>VALUE('Kala99 (10)'!V20)</f>
        <v>0</v>
      </c>
      <c r="D4" s="149">
        <f>VALUE('Kala99 (10)'!T20)</f>
        <v>0</v>
      </c>
      <c r="E4" s="149">
        <f>VALUE('Kala99 (10)'!Q20)</f>
        <v>0</v>
      </c>
      <c r="F4" s="149">
        <f>VALUE('Kala99 (10)'!B20)</f>
        <v>0</v>
      </c>
    </row>
    <row r="5" spans="1:6">
      <c r="A5" s="149">
        <f>'Kala99 (10)'!AB21</f>
        <v>0</v>
      </c>
      <c r="B5" s="149">
        <f t="shared" si="0"/>
        <v>0</v>
      </c>
      <c r="C5" s="149">
        <f>VALUE('Kala99 (10)'!V21)</f>
        <v>0</v>
      </c>
      <c r="D5" s="149">
        <f>VALUE('Kala99 (10)'!T21)</f>
        <v>0</v>
      </c>
      <c r="E5" s="149">
        <f>VALUE('Kala99 (10)'!Q21)</f>
        <v>0</v>
      </c>
      <c r="F5" s="149">
        <f>VALUE('Kala99 (10)'!B21)</f>
        <v>0</v>
      </c>
    </row>
    <row r="6" spans="1:6">
      <c r="A6" s="149">
        <f>'Kala99 (10)'!AB22</f>
        <v>0</v>
      </c>
      <c r="B6" s="149">
        <f t="shared" si="0"/>
        <v>0</v>
      </c>
      <c r="C6" s="149">
        <f>VALUE('Kala99 (10)'!V22)</f>
        <v>0</v>
      </c>
      <c r="D6" s="149">
        <f>VALUE('Kala99 (10)'!T22)</f>
        <v>0</v>
      </c>
      <c r="E6" s="149">
        <f>VALUE('Kala99 (10)'!Q22)</f>
        <v>0</v>
      </c>
      <c r="F6" s="149">
        <f>VALUE('Kala99 (10)'!B22)</f>
        <v>0</v>
      </c>
    </row>
    <row r="7" spans="1:6">
      <c r="A7" s="149">
        <f>'Kala99 (10)'!AB23</f>
        <v>0</v>
      </c>
      <c r="B7" s="149">
        <f t="shared" si="0"/>
        <v>0</v>
      </c>
      <c r="C7" s="149">
        <f>VALUE('Kala99 (10)'!V23)</f>
        <v>0</v>
      </c>
      <c r="D7" s="149">
        <f>VALUE('Kala99 (10)'!T23)</f>
        <v>0</v>
      </c>
      <c r="E7" s="149">
        <f>VALUE('Kala99 (10)'!Q23)</f>
        <v>0</v>
      </c>
      <c r="F7" s="149">
        <f>VALUE('Kala99 (10)'!B23)</f>
        <v>0</v>
      </c>
    </row>
    <row r="8" spans="1:6">
      <c r="A8" s="149">
        <f>'Kala99 (10)'!AB24</f>
        <v>0</v>
      </c>
      <c r="B8" s="149">
        <f t="shared" si="0"/>
        <v>0</v>
      </c>
      <c r="C8" s="149">
        <f>VALUE('Kala99 (10)'!V24)</f>
        <v>0</v>
      </c>
      <c r="D8" s="149">
        <f>VALUE('Kala99 (10)'!T24)</f>
        <v>0</v>
      </c>
      <c r="E8" s="149">
        <f>VALUE('Kala99 (10)'!Q24)</f>
        <v>0</v>
      </c>
      <c r="F8" s="149">
        <f>VALUE('Kala99 (10)'!B24)</f>
        <v>0</v>
      </c>
    </row>
    <row r="9" spans="1:6">
      <c r="A9" s="149">
        <f>'Kala99 (10)'!AB25</f>
        <v>0</v>
      </c>
      <c r="B9" s="149">
        <f t="shared" si="0"/>
        <v>0</v>
      </c>
      <c r="C9" s="149">
        <f>VALUE('Kala99 (10)'!V25)</f>
        <v>0</v>
      </c>
      <c r="D9" s="149">
        <f>VALUE('Kala99 (10)'!T25)</f>
        <v>0</v>
      </c>
      <c r="E9" s="149">
        <f>VALUE('Kala99 (10)'!Q25)</f>
        <v>0</v>
      </c>
      <c r="F9" s="149">
        <f>VALUE('Kala99 (10)'!B25)</f>
        <v>0</v>
      </c>
    </row>
    <row r="10" spans="1:6">
      <c r="A10" s="149">
        <f>'Kala99 (10)'!AB26</f>
        <v>0</v>
      </c>
      <c r="B10" s="149">
        <f t="shared" si="0"/>
        <v>0</v>
      </c>
      <c r="C10" s="149">
        <f>VALUE('Kala99 (10)'!V26)</f>
        <v>0</v>
      </c>
      <c r="D10" s="149">
        <f>VALUE('Kala99 (10)'!T26)</f>
        <v>0</v>
      </c>
      <c r="E10" s="149">
        <f>VALUE('Kala99 (10)'!Q26)</f>
        <v>0</v>
      </c>
      <c r="F10" s="149">
        <f>VALUE('Kala99 (10)'!B26)</f>
        <v>0</v>
      </c>
    </row>
    <row r="11" spans="1:6">
      <c r="A11" s="149">
        <f>'Kala99 (10)'!AB27</f>
        <v>0</v>
      </c>
      <c r="B11" s="149">
        <f t="shared" si="0"/>
        <v>0</v>
      </c>
      <c r="C11" s="149">
        <f>VALUE('Kala99 (10)'!V27)</f>
        <v>0</v>
      </c>
      <c r="D11" s="149">
        <f>VALUE('Kala99 (10)'!T27)</f>
        <v>0</v>
      </c>
      <c r="E11" s="149">
        <f>VALUE('Kala99 (10)'!Q27)</f>
        <v>0</v>
      </c>
      <c r="F11" s="149">
        <f>VALUE('Kala99 (10)'!B27)</f>
        <v>0</v>
      </c>
    </row>
    <row r="12" spans="1:6">
      <c r="A12" s="149">
        <f>'Kala99 (10)'!AB28</f>
        <v>0</v>
      </c>
      <c r="B12" s="149">
        <f t="shared" si="0"/>
        <v>0</v>
      </c>
      <c r="C12" s="149">
        <f>VALUE('Kala99 (10)'!V28)</f>
        <v>0</v>
      </c>
      <c r="D12" s="149">
        <f>VALUE('Kala99 (10)'!T28)</f>
        <v>0</v>
      </c>
      <c r="E12" s="149">
        <f>VALUE('Kala99 (10)'!Q28)</f>
        <v>0</v>
      </c>
      <c r="F12" s="149">
        <f>VALUE('Kala99 (10)'!B28)</f>
        <v>0</v>
      </c>
    </row>
    <row r="13" spans="1:6">
      <c r="A13" s="149">
        <f>'Kala99 (10)'!AB29</f>
        <v>0</v>
      </c>
      <c r="B13" s="149">
        <f t="shared" si="0"/>
        <v>0</v>
      </c>
      <c r="C13" s="149">
        <f>VALUE('Kala99 (10)'!V29)</f>
        <v>0</v>
      </c>
      <c r="D13" s="149">
        <f>VALUE('Kala99 (10)'!T29)</f>
        <v>0</v>
      </c>
      <c r="E13" s="149">
        <f>VALUE('Kala99 (10)'!Q29)</f>
        <v>0</v>
      </c>
      <c r="F13" s="149">
        <f>VALUE('Kala99 (10)'!B29)</f>
        <v>0</v>
      </c>
    </row>
    <row r="14" spans="1:6">
      <c r="A14" s="149">
        <f>'Kala99 (10)'!AB30</f>
        <v>0</v>
      </c>
      <c r="B14" s="149">
        <f t="shared" si="0"/>
        <v>0</v>
      </c>
      <c r="C14" s="149">
        <f>VALUE('Kala99 (10)'!V30)</f>
        <v>0</v>
      </c>
      <c r="D14" s="149">
        <f>VALUE('Kala99 (10)'!T30)</f>
        <v>0</v>
      </c>
      <c r="E14" s="149">
        <f>VALUE('Kala99 (10)'!Q30)</f>
        <v>0</v>
      </c>
      <c r="F14" s="149">
        <f>VALUE('Kala99 (10)'!B30)</f>
        <v>0</v>
      </c>
    </row>
    <row r="15" spans="1:6">
      <c r="A15" s="149">
        <f>'Kala99 (10)'!AB31</f>
        <v>0</v>
      </c>
      <c r="B15" s="149">
        <f t="shared" si="0"/>
        <v>0</v>
      </c>
      <c r="C15" s="149">
        <f>VALUE('Kala99 (10)'!V31)</f>
        <v>0</v>
      </c>
      <c r="D15" s="149">
        <f>VALUE('Kala99 (10)'!T31)</f>
        <v>0</v>
      </c>
      <c r="E15" s="149">
        <f>VALUE('Kala99 (10)'!Q31)</f>
        <v>0</v>
      </c>
      <c r="F15" s="149">
        <f>VALUE('Kala99 (10)'!B31)</f>
        <v>0</v>
      </c>
    </row>
    <row r="16" spans="1:6">
      <c r="A16" s="149">
        <f>'Kala99 (10)'!AB32</f>
        <v>0</v>
      </c>
      <c r="B16" s="149">
        <f t="shared" si="0"/>
        <v>0</v>
      </c>
      <c r="C16" s="149">
        <f>VALUE('Kala99 (10)'!V32)</f>
        <v>0</v>
      </c>
      <c r="D16" s="149">
        <f>VALUE('Kala99 (10)'!T32)</f>
        <v>0</v>
      </c>
      <c r="E16" s="149">
        <f>VALUE('Kala99 (10)'!Q32)</f>
        <v>0</v>
      </c>
      <c r="F16" s="149">
        <f>VALUE('Kala99 (10)'!B32)</f>
        <v>0</v>
      </c>
    </row>
    <row r="17" spans="1:6">
      <c r="A17" s="149">
        <f>'Kala99 (10)'!AB33</f>
        <v>0</v>
      </c>
      <c r="B17" s="149">
        <f t="shared" si="0"/>
        <v>0</v>
      </c>
      <c r="C17" s="149">
        <f>VALUE('Kala99 (10)'!V33)</f>
        <v>0</v>
      </c>
      <c r="D17" s="149">
        <f>VALUE('Kala99 (10)'!T33)</f>
        <v>0</v>
      </c>
      <c r="E17" s="149">
        <f>VALUE('Kala99 (10)'!Q33)</f>
        <v>0</v>
      </c>
      <c r="F17" s="149">
        <f>VALUE('Kala99 (10)'!B33)</f>
        <v>0</v>
      </c>
    </row>
    <row r="18" spans="1:6">
      <c r="A18" s="149">
        <f>'Kala99 (10)'!AB34</f>
        <v>0</v>
      </c>
      <c r="B18" s="149">
        <f t="shared" si="0"/>
        <v>0</v>
      </c>
      <c r="C18" s="149">
        <f>VALUE('Kala99 (10)'!V34)</f>
        <v>0</v>
      </c>
      <c r="D18" s="149">
        <f>VALUE('Kala99 (10)'!T34)</f>
        <v>0</v>
      </c>
      <c r="E18" s="149">
        <f>VALUE('Kala99 (10)'!Q34)</f>
        <v>0</v>
      </c>
      <c r="F18" s="149">
        <f>VALUE('Kala99 (10)'!B34)</f>
        <v>0</v>
      </c>
    </row>
    <row r="19" spans="1:6">
      <c r="A19" s="149">
        <f>'Kala99 (10)'!AB35</f>
        <v>0</v>
      </c>
      <c r="B19" s="149">
        <f t="shared" si="0"/>
        <v>0</v>
      </c>
      <c r="C19" s="149">
        <f>VALUE('Kala99 (10)'!V35)</f>
        <v>0</v>
      </c>
      <c r="D19" s="149">
        <f>VALUE('Kala99 (10)'!T35)</f>
        <v>0</v>
      </c>
      <c r="E19" s="149">
        <f>VALUE('Kala99 (10)'!Q35)</f>
        <v>0</v>
      </c>
      <c r="F19" s="149">
        <f>VALUE('Kala99 (10)'!B35)</f>
        <v>0</v>
      </c>
    </row>
    <row r="20" spans="1:6">
      <c r="A20" s="149">
        <f>'Kala99 (10)'!AB36</f>
        <v>0</v>
      </c>
      <c r="B20" s="149">
        <f t="shared" si="0"/>
        <v>0</v>
      </c>
      <c r="C20" s="149">
        <f>VALUE('Kala99 (10)'!V36)</f>
        <v>0</v>
      </c>
      <c r="D20" s="149">
        <f>VALUE('Kala99 (10)'!T36)</f>
        <v>0</v>
      </c>
      <c r="E20" s="149">
        <f>VALUE('Kala99 (10)'!Q36)</f>
        <v>0</v>
      </c>
      <c r="F20" s="149">
        <f>VALUE('Kala99 (10)'!B36)</f>
        <v>0</v>
      </c>
    </row>
    <row r="21" spans="1:6">
      <c r="A21" s="149">
        <f>'Kala99 (10)'!AB37</f>
        <v>0</v>
      </c>
      <c r="B21" s="149">
        <f t="shared" si="0"/>
        <v>0</v>
      </c>
      <c r="C21" s="149">
        <f>VALUE('Kala99 (10)'!V37)</f>
        <v>0</v>
      </c>
      <c r="D21" s="149">
        <f>VALUE('Kala99 (10)'!T37)</f>
        <v>0</v>
      </c>
      <c r="E21" s="149">
        <f>VALUE('Kala99 (10)'!Q37)</f>
        <v>0</v>
      </c>
      <c r="F21" s="149">
        <f>VALUE('Kala99 (10)'!B37)</f>
        <v>0</v>
      </c>
    </row>
    <row r="22" spans="1:6">
      <c r="A22" s="149">
        <f>'Kala99 (10)'!AB38</f>
        <v>0</v>
      </c>
      <c r="B22" s="149">
        <f t="shared" si="0"/>
        <v>0</v>
      </c>
      <c r="C22" s="149">
        <f>VALUE('Kala99 (10)'!V38)</f>
        <v>0</v>
      </c>
      <c r="D22" s="149">
        <f>VALUE('Kala99 (10)'!T38)</f>
        <v>0</v>
      </c>
      <c r="E22" s="149">
        <f>VALUE('Kala99 (10)'!Q38)</f>
        <v>0</v>
      </c>
      <c r="F22" s="149">
        <f>VALUE('Kala99 (10)'!B38)</f>
        <v>0</v>
      </c>
    </row>
    <row r="23" spans="1:6">
      <c r="A23" s="149">
        <f>'Kala99 (10)'!AB39</f>
        <v>0</v>
      </c>
      <c r="B23" s="149">
        <f t="shared" si="0"/>
        <v>0</v>
      </c>
      <c r="C23" s="149">
        <f>VALUE('Kala99 (10)'!V39)</f>
        <v>0</v>
      </c>
      <c r="D23" s="149">
        <f>VALUE('Kala99 (10)'!T39)</f>
        <v>0</v>
      </c>
      <c r="E23" s="149">
        <f>VALUE('Kala99 (10)'!Q39)</f>
        <v>0</v>
      </c>
      <c r="F23" s="149">
        <f>VALUE('Kala99 (10)'!B39)</f>
        <v>0</v>
      </c>
    </row>
    <row r="24" spans="1:6">
      <c r="A24" s="149">
        <f>'Kala99 (10)'!AB40</f>
        <v>0</v>
      </c>
      <c r="B24" s="149">
        <f t="shared" si="0"/>
        <v>0</v>
      </c>
      <c r="C24" s="149">
        <f>VALUE('Kala99 (10)'!V40)</f>
        <v>0</v>
      </c>
      <c r="D24" s="149">
        <f>VALUE('Kala99 (10)'!T40)</f>
        <v>0</v>
      </c>
      <c r="E24" s="149">
        <f>VALUE('Kala99 (10)'!Q40)</f>
        <v>0</v>
      </c>
      <c r="F24" s="149">
        <f>VALUE('Kala99 (10)'!B40)</f>
        <v>0</v>
      </c>
    </row>
    <row r="25" spans="1:6">
      <c r="A25" s="149">
        <f>'Kala99 (10)'!AB41</f>
        <v>0</v>
      </c>
      <c r="B25" s="149">
        <f t="shared" si="0"/>
        <v>0</v>
      </c>
      <c r="C25" s="149">
        <f>VALUE('Kala99 (10)'!V41)</f>
        <v>0</v>
      </c>
      <c r="D25" s="149">
        <f>VALUE('Kala99 (10)'!T41)</f>
        <v>0</v>
      </c>
      <c r="E25" s="149">
        <f>VALUE('Kala99 (10)'!Q41)</f>
        <v>0</v>
      </c>
      <c r="F25" s="149">
        <f>VALUE('Kala99 (10)'!B41)</f>
        <v>0</v>
      </c>
    </row>
    <row r="26" spans="1:6">
      <c r="A26" s="149">
        <f>'Kala99 (10)'!AB42</f>
        <v>0</v>
      </c>
      <c r="B26" s="149">
        <f t="shared" si="0"/>
        <v>0</v>
      </c>
      <c r="C26" s="149">
        <f>VALUE('Kala99 (10)'!V42)</f>
        <v>0</v>
      </c>
      <c r="D26" s="149">
        <f>VALUE('Kala99 (10)'!T42)</f>
        <v>0</v>
      </c>
      <c r="E26" s="149">
        <f>VALUE('Kala99 (10)'!Q42)</f>
        <v>0</v>
      </c>
      <c r="F26" s="149">
        <f>VALUE('Kala99 (10)'!B42)</f>
        <v>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96">
    <tabColor rgb="FF92D050"/>
  </sheetPr>
  <dimension ref="A1:AF26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158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159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152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13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4"/>
    </row>
    <row r="17" spans="1:31" ht="29.65" customHeight="1">
      <c r="A17" s="3"/>
      <c r="B17" s="340" t="s">
        <v>24</v>
      </c>
      <c r="C17" s="416"/>
      <c r="D17" s="154" t="s">
        <v>25</v>
      </c>
      <c r="E17" s="154" t="s">
        <v>26</v>
      </c>
      <c r="F17" s="154" t="s">
        <v>25</v>
      </c>
      <c r="G17" s="340" t="s">
        <v>26</v>
      </c>
      <c r="H17" s="416"/>
      <c r="I17" s="154" t="s">
        <v>25</v>
      </c>
      <c r="J17" s="154" t="s">
        <v>26</v>
      </c>
      <c r="K17" s="154" t="s">
        <v>25</v>
      </c>
      <c r="L17" s="154" t="s">
        <v>26</v>
      </c>
      <c r="M17" s="154" t="s">
        <v>25</v>
      </c>
      <c r="N17" s="340" t="s">
        <v>26</v>
      </c>
      <c r="O17" s="430"/>
      <c r="P17" s="416"/>
      <c r="Q17" s="340" t="s">
        <v>25</v>
      </c>
      <c r="R17" s="416"/>
      <c r="S17" s="154" t="s">
        <v>26</v>
      </c>
      <c r="T17" s="154" t="s">
        <v>25</v>
      </c>
      <c r="U17" s="15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4"/>
    </row>
    <row r="18" spans="1:31" ht="29.65" customHeight="1">
      <c r="A18" s="3"/>
      <c r="B18" s="417">
        <v>22026000000</v>
      </c>
      <c r="C18" s="418"/>
      <c r="D18" s="163">
        <v>10</v>
      </c>
      <c r="E18" s="155">
        <v>0</v>
      </c>
      <c r="F18" s="163">
        <v>0</v>
      </c>
      <c r="G18" s="417">
        <v>0</v>
      </c>
      <c r="H18" s="418"/>
      <c r="I18" s="163">
        <v>0</v>
      </c>
      <c r="J18" s="157">
        <v>24639790000</v>
      </c>
      <c r="K18" s="165">
        <v>8</v>
      </c>
      <c r="L18" s="157">
        <v>11435180000</v>
      </c>
      <c r="M18" s="165">
        <v>10</v>
      </c>
      <c r="N18" s="419">
        <v>356240000</v>
      </c>
      <c r="O18" s="420"/>
      <c r="P18" s="421"/>
      <c r="Q18" s="422">
        <v>8</v>
      </c>
      <c r="R18" s="416"/>
      <c r="S18" s="157">
        <v>36908970000</v>
      </c>
      <c r="T18" s="165">
        <v>19</v>
      </c>
      <c r="U18" s="157">
        <v>37257620000</v>
      </c>
      <c r="V18" s="422">
        <v>24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154" t="s">
        <v>64</v>
      </c>
      <c r="AE18" s="4"/>
    </row>
    <row r="19" spans="1:31" ht="29.65" customHeight="1">
      <c r="A19" s="3"/>
      <c r="B19" s="417">
        <v>6528246982</v>
      </c>
      <c r="C19" s="418"/>
      <c r="D19" s="163">
        <v>11</v>
      </c>
      <c r="E19" s="155">
        <v>0</v>
      </c>
      <c r="F19" s="163">
        <v>0</v>
      </c>
      <c r="G19" s="417">
        <v>0</v>
      </c>
      <c r="H19" s="418"/>
      <c r="I19" s="163">
        <v>1</v>
      </c>
      <c r="J19" s="157">
        <v>0</v>
      </c>
      <c r="K19" s="165">
        <v>0</v>
      </c>
      <c r="L19" s="157">
        <v>26440753042</v>
      </c>
      <c r="M19" s="165">
        <v>41</v>
      </c>
      <c r="N19" s="419">
        <v>2386160000</v>
      </c>
      <c r="O19" s="420"/>
      <c r="P19" s="421"/>
      <c r="Q19" s="422">
        <v>4</v>
      </c>
      <c r="R19" s="416"/>
      <c r="S19" s="157">
        <v>26440753042</v>
      </c>
      <c r="T19" s="165">
        <v>42</v>
      </c>
      <c r="U19" s="157">
        <v>28736913042</v>
      </c>
      <c r="V19" s="422">
        <v>45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154" t="s">
        <v>65</v>
      </c>
      <c r="AE19" s="4"/>
    </row>
    <row r="20" spans="1:31" ht="74.099999999999994" customHeight="1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A25:R25"/>
    <mergeCell ref="Z18:AA18"/>
    <mergeCell ref="AB18:AC18"/>
    <mergeCell ref="B19:C19"/>
    <mergeCell ref="G19:H19"/>
    <mergeCell ref="N19:P19"/>
    <mergeCell ref="Q19:R19"/>
    <mergeCell ref="V19:W19"/>
    <mergeCell ref="X19:Y19"/>
    <mergeCell ref="Z19:AA19"/>
    <mergeCell ref="AB19:AC19"/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param=1&amp;@CreateCaseType=&amp;@PBTradeUnitTypeID=&amp;@TradeUnitTypeID=" xr:uid="{00000000-0004-0000-4B00-000000000000}"/>
    <hyperlink ref="F18" r:id="rId2" display="http://172.16.90.7:88/ReportViewer.aspx?reportName=PProductStatisticsDetailReport&amp;@Clicked=Clicked&amp;@Detail=Wri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1000000}"/>
    <hyperlink ref="I18" r:id="rId3" display="http://172.16.90.7:88/ReportViewer.aspx?reportName=PProductStatisticsDetailReport&amp;@Clicked=Clicked&amp;@Detail=Incapaci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2000000}"/>
    <hyperlink ref="K18" r:id="rId4" display="http://172.16.90.7:88/ReportViewer.aspx?reportName=PProductStatisticsDetailReport&amp;@Clicked=Clicked&amp;@Detail=Absolution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3000000}"/>
    <hyperlink ref="M18" r:id="rId5" display="http://172.16.90.7:88/ReportViewer.aspx?reportName=PProductStatisticsDetailReport&amp;@Clicked=Clicked&amp;@Detail=Penal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4000000}"/>
    <hyperlink ref="Q18" r:id="rId6" display="http://172.16.90.7:88/ReportViewer.aspx?reportName=PProductStatisticsDetailReport&amp;@Clicked=Clicked&amp;@Detail=Remained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5000000}"/>
    <hyperlink ref="T18" r:id="rId7" display="http://172.16.90.7:88/ReportViewer.aspx?reportName=PProductStatisticsDetailReport&amp;@Clicked=Clicked&amp;@Detail=Out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6000000}"/>
    <hyperlink ref="V18" r:id="rId8" display="http://172.16.90.7:88/ReportViewer.aspx?reportName=PProductStatisticsDetailReport&amp;@Clicked=Clicked&amp;@Detail=In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7000000}"/>
    <hyperlink ref="D19" r:id="rId9" display="http://172.16.90.7:88/ReportViewer.aspx?reportName=PProductStatisticsPecuniary&amp;@Clicked=Clicked&amp;@Detail=Pecuniar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param=1&amp;@CreateCaseType=&amp;@PBTradeUnitTypeID=&amp;@TradeUnitTypeID=" xr:uid="{00000000-0004-0000-4B00-000008000000}"/>
    <hyperlink ref="F19" r:id="rId10" display="http://172.16.90.7:88/ReportViewer.aspx?reportName=PProductStatisticsDetailReport&amp;@Clicked=Clicked&amp;@Detail=Wri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9000000}"/>
    <hyperlink ref="I19" r:id="rId11" display="http://172.16.90.7:88/ReportViewer.aspx?reportName=PProductStatisticsDetailReport&amp;@Clicked=Clicked&amp;@Detail=Incapaci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A000000}"/>
    <hyperlink ref="K19" r:id="rId12" display="http://172.16.90.7:88/ReportViewer.aspx?reportName=PProductStatisticsDetailReport&amp;@Clicked=Clicked&amp;@Detail=Absolution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B000000}"/>
    <hyperlink ref="M19" r:id="rId13" display="http://172.16.90.7:88/ReportViewer.aspx?reportName=PProductStatisticsDetailReport&amp;@Clicked=Clicked&amp;@Detail=Penal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C000000}"/>
    <hyperlink ref="Q19" r:id="rId14" display="http://172.16.90.7:88/ReportViewer.aspx?reportName=PProductStatisticsDetailReport&amp;@Clicked=Clicked&amp;@Detail=Remained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D000000}"/>
    <hyperlink ref="T19" r:id="rId15" display="http://172.16.90.7:88/ReportViewer.aspx?reportName=PProductStatisticsDetailReport&amp;@Clicked=Clicked&amp;@Detail=Out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E000000}"/>
    <hyperlink ref="V19" r:id="rId16" display="http://172.16.90.7:88/ReportViewer.aspx?reportName=PProductStatisticsDetailReport&amp;@Clicked=Clicked&amp;@Detail=In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4800186012370679010190%' Or Pro.proLevelcode like'1000520007600141%'&amp;@CaseType=اصلي&amp;@CodeCaseType=1&amp;@ImportanceDegree=&amp;@guId=&amp;@CreateCaseType=&amp;@PBTradeUnitTypeID=&amp;@TradeUnitTypeID=" xr:uid="{00000000-0004-0000-4B00-00000F000000}"/>
  </hyperlinks>
  <pageMargins left="0.7" right="0.7" top="0.75" bottom="0.75" header="0.3" footer="0.3"/>
  <drawing r:id="rId17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97">
    <tabColor theme="7" tint="0.59999389629810485"/>
  </sheetPr>
  <dimension ref="A1:M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(10)'!AB16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(10)'!AB18</f>
        <v>کالا و خدمات</v>
      </c>
      <c r="B2" s="149">
        <f>D2+E2-C2</f>
        <v>3</v>
      </c>
      <c r="C2" s="149">
        <f>VALUE('Kala1400 (10)'!V18)</f>
        <v>24</v>
      </c>
      <c r="D2" s="149">
        <f>VALUE('Kala1400 (10)'!T18)</f>
        <v>19</v>
      </c>
      <c r="E2" s="149">
        <f>VALUE('Kala1400 (10)'!Q18)</f>
        <v>8</v>
      </c>
      <c r="F2" s="149">
        <f>VALUE('Kala1400 (10)'!B18)</f>
        <v>22026000000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 t="str">
        <f>'Kala1400 (10)'!AB19</f>
        <v>پرونده قاچاق کالا و ارز</v>
      </c>
      <c r="B3" s="149">
        <f t="shared" ref="B3:B26" si="0">D3+E3-C3</f>
        <v>1</v>
      </c>
      <c r="C3" s="149">
        <f>VALUE('Kala1400 (10)'!V19)</f>
        <v>45</v>
      </c>
      <c r="D3" s="149">
        <f>VALUE('Kala1400 (10)'!T19)</f>
        <v>42</v>
      </c>
      <c r="E3" s="149">
        <f>VALUE('Kala1400 (10)'!Q19)</f>
        <v>4</v>
      </c>
      <c r="F3" s="149">
        <f>VALUE('Kala1400 (10)'!B19)</f>
        <v>6528246982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>
        <f>'Kala1400 (10)'!AB20</f>
        <v>0</v>
      </c>
      <c r="B4" s="149">
        <f t="shared" si="0"/>
        <v>0</v>
      </c>
      <c r="C4" s="149">
        <f>VALUE('Kala1400 (10)'!V20)</f>
        <v>0</v>
      </c>
      <c r="D4" s="149">
        <f>VALUE('Kala1400 (10)'!T20)</f>
        <v>0</v>
      </c>
      <c r="E4" s="149">
        <f>VALUE('Kala1400 (10)'!Q20)</f>
        <v>0</v>
      </c>
      <c r="F4" s="149">
        <f>VALUE('Kala1400 (10)'!B20)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(10)'!AB21</f>
        <v>0</v>
      </c>
      <c r="B5" s="149">
        <f t="shared" si="0"/>
        <v>0</v>
      </c>
      <c r="C5" s="149">
        <f>VALUE('Kala1400 (10)'!V21)</f>
        <v>0</v>
      </c>
      <c r="D5" s="149">
        <f>VALUE('Kala1400 (10)'!T21)</f>
        <v>0</v>
      </c>
      <c r="E5" s="149">
        <f>VALUE('Kala1400 (10)'!Q21)</f>
        <v>0</v>
      </c>
      <c r="F5" s="149">
        <f>VALUE('Kala1400 (10)'!B21)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(10)'!AB22</f>
        <v>0</v>
      </c>
      <c r="B6" s="149">
        <f t="shared" si="0"/>
        <v>0</v>
      </c>
      <c r="C6" s="149">
        <f>VALUE('Kala1400 (10)'!V22)</f>
        <v>0</v>
      </c>
      <c r="D6" s="149">
        <f>VALUE('Kala1400 (10)'!T22)</f>
        <v>0</v>
      </c>
      <c r="E6" s="149">
        <f>VALUE('Kala1400 (10)'!Q22)</f>
        <v>0</v>
      </c>
      <c r="F6" s="149">
        <f>VALUE('Kala1400 (10)'!B22)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(10)'!AB23</f>
        <v>0</v>
      </c>
      <c r="B7" s="149">
        <f t="shared" si="0"/>
        <v>0</v>
      </c>
      <c r="C7" s="149">
        <f>VALUE('Kala1400 (10)'!V23)</f>
        <v>0</v>
      </c>
      <c r="D7" s="149">
        <f>VALUE('Kala1400 (10)'!T23)</f>
        <v>0</v>
      </c>
      <c r="E7" s="149">
        <f>VALUE('Kala1400 (10)'!Q23)</f>
        <v>0</v>
      </c>
      <c r="F7" s="149">
        <f>VALUE('Kala1400 (10)'!B23)</f>
        <v>0</v>
      </c>
    </row>
    <row r="8" spans="1:13">
      <c r="A8" s="149">
        <f>'Kala1400 (10)'!AB24</f>
        <v>0</v>
      </c>
      <c r="B8" s="149">
        <f t="shared" si="0"/>
        <v>0</v>
      </c>
      <c r="C8" s="149">
        <f>VALUE('Kala1400 (10)'!V24)</f>
        <v>0</v>
      </c>
      <c r="D8" s="149">
        <f>VALUE('Kala1400 (10)'!T24)</f>
        <v>0</v>
      </c>
      <c r="E8" s="149">
        <f>VALUE('Kala1400 (10)'!Q24)</f>
        <v>0</v>
      </c>
      <c r="F8" s="149">
        <f>VALUE('Kala1400 (10)'!B24)</f>
        <v>0</v>
      </c>
    </row>
    <row r="9" spans="1:13">
      <c r="A9" s="149">
        <f>'Kala1400 (10)'!AB25</f>
        <v>0</v>
      </c>
      <c r="B9" s="149">
        <f t="shared" si="0"/>
        <v>0</v>
      </c>
      <c r="C9" s="149">
        <f>VALUE('Kala1400 (10)'!V25)</f>
        <v>0</v>
      </c>
      <c r="D9" s="149">
        <f>VALUE('Kala1400 (10)'!T25)</f>
        <v>0</v>
      </c>
      <c r="E9" s="149">
        <f>VALUE('Kala1400 (10)'!Q25)</f>
        <v>0</v>
      </c>
      <c r="F9" s="149">
        <f>VALUE('Kala1400 (10)'!B25)</f>
        <v>0</v>
      </c>
    </row>
    <row r="10" spans="1:13">
      <c r="A10" s="149">
        <f>'Kala1400 (10)'!AB26</f>
        <v>0</v>
      </c>
      <c r="B10" s="149">
        <f t="shared" si="0"/>
        <v>0</v>
      </c>
      <c r="C10" s="149">
        <f>VALUE('Kala1400 (10)'!V26)</f>
        <v>0</v>
      </c>
      <c r="D10" s="149">
        <f>VALUE('Kala1400 (10)'!T26)</f>
        <v>0</v>
      </c>
      <c r="E10" s="149">
        <f>VALUE('Kala1400 (10)'!Q26)</f>
        <v>0</v>
      </c>
      <c r="F10" s="149">
        <f>VALUE('Kala1400 (10)'!B26)</f>
        <v>0</v>
      </c>
    </row>
    <row r="11" spans="1:13">
      <c r="A11" s="149">
        <f>'Kala1400 (10)'!AB27</f>
        <v>0</v>
      </c>
      <c r="B11" s="149">
        <f t="shared" si="0"/>
        <v>0</v>
      </c>
      <c r="C11" s="149">
        <f>VALUE('Kala1400 (10)'!V27)</f>
        <v>0</v>
      </c>
      <c r="D11" s="149">
        <f>VALUE('Kala1400 (10)'!T27)</f>
        <v>0</v>
      </c>
      <c r="E11" s="149">
        <f>VALUE('Kala1400 (10)'!Q27)</f>
        <v>0</v>
      </c>
      <c r="F11" s="149">
        <f>VALUE('Kala1400 (10)'!B27)</f>
        <v>0</v>
      </c>
    </row>
    <row r="12" spans="1:13">
      <c r="A12" s="149">
        <f>'Kala1400 (10)'!AB28</f>
        <v>0</v>
      </c>
      <c r="B12" s="149">
        <f t="shared" si="0"/>
        <v>0</v>
      </c>
      <c r="C12" s="149">
        <f>VALUE('Kala1400 (10)'!V28)</f>
        <v>0</v>
      </c>
      <c r="D12" s="149">
        <f>VALUE('Kala1400 (10)'!T28)</f>
        <v>0</v>
      </c>
      <c r="E12" s="149">
        <f>VALUE('Kala1400 (10)'!Q28)</f>
        <v>0</v>
      </c>
      <c r="F12" s="149">
        <f>VALUE('Kala1400 (10)'!B28)</f>
        <v>0</v>
      </c>
    </row>
    <row r="13" spans="1:13">
      <c r="A13" s="149">
        <f>'Kala1400 (10)'!AB29</f>
        <v>0</v>
      </c>
      <c r="B13" s="149">
        <f t="shared" si="0"/>
        <v>0</v>
      </c>
      <c r="C13" s="149">
        <f>VALUE('Kala1400 (10)'!V29)</f>
        <v>0</v>
      </c>
      <c r="D13" s="149">
        <f>VALUE('Kala1400 (10)'!T29)</f>
        <v>0</v>
      </c>
      <c r="E13" s="149">
        <f>VALUE('Kala1400 (10)'!Q29)</f>
        <v>0</v>
      </c>
      <c r="F13" s="149">
        <f>VALUE('Kala1400 (10)'!B29)</f>
        <v>0</v>
      </c>
    </row>
    <row r="14" spans="1:13">
      <c r="A14" s="149">
        <f>'Kala1400 (10)'!AB30</f>
        <v>0</v>
      </c>
      <c r="B14" s="149">
        <f t="shared" si="0"/>
        <v>0</v>
      </c>
      <c r="C14" s="149">
        <f>VALUE('Kala1400 (10)'!V30)</f>
        <v>0</v>
      </c>
      <c r="D14" s="149">
        <f>VALUE('Kala1400 (10)'!T30)</f>
        <v>0</v>
      </c>
      <c r="E14" s="149">
        <f>VALUE('Kala1400 (10)'!Q30)</f>
        <v>0</v>
      </c>
      <c r="F14" s="149">
        <f>VALUE('Kala1400 (10)'!B30)</f>
        <v>0</v>
      </c>
    </row>
    <row r="15" spans="1:13">
      <c r="A15" s="149">
        <f>'Kala1400 (10)'!AB31</f>
        <v>0</v>
      </c>
      <c r="B15" s="149">
        <f t="shared" si="0"/>
        <v>0</v>
      </c>
      <c r="C15" s="149">
        <f>VALUE('Kala1400 (10)'!V31)</f>
        <v>0</v>
      </c>
      <c r="D15" s="149">
        <f>VALUE('Kala1400 (10)'!T31)</f>
        <v>0</v>
      </c>
      <c r="E15" s="149">
        <f>VALUE('Kala1400 (10)'!Q31)</f>
        <v>0</v>
      </c>
      <c r="F15" s="149">
        <f>VALUE('Kala1400 (10)'!B31)</f>
        <v>0</v>
      </c>
    </row>
    <row r="16" spans="1:13">
      <c r="A16" s="149">
        <f>'Kala1400 (10)'!AB32</f>
        <v>0</v>
      </c>
      <c r="B16" s="149">
        <f t="shared" si="0"/>
        <v>0</v>
      </c>
      <c r="C16" s="149">
        <f>VALUE('Kala1400 (10)'!V32)</f>
        <v>0</v>
      </c>
      <c r="D16" s="149">
        <f>VALUE('Kala1400 (10)'!T32)</f>
        <v>0</v>
      </c>
      <c r="E16" s="149">
        <f>VALUE('Kala1400 (10)'!Q32)</f>
        <v>0</v>
      </c>
      <c r="F16" s="149">
        <f>VALUE('Kala1400 (10)'!B32)</f>
        <v>0</v>
      </c>
    </row>
    <row r="17" spans="1:6">
      <c r="A17" s="149">
        <f>'Kala1400 (10)'!AB33</f>
        <v>0</v>
      </c>
      <c r="B17" s="149">
        <f t="shared" si="0"/>
        <v>0</v>
      </c>
      <c r="C17" s="149">
        <f>VALUE('Kala1400 (10)'!V33)</f>
        <v>0</v>
      </c>
      <c r="D17" s="149">
        <f>VALUE('Kala1400 (10)'!T33)</f>
        <v>0</v>
      </c>
      <c r="E17" s="149">
        <f>VALUE('Kala1400 (10)'!Q33)</f>
        <v>0</v>
      </c>
      <c r="F17" s="149">
        <f>VALUE('Kala1400 (10)'!B33)</f>
        <v>0</v>
      </c>
    </row>
    <row r="18" spans="1:6">
      <c r="A18" s="149">
        <f>'Kala1400 (10)'!AB34</f>
        <v>0</v>
      </c>
      <c r="B18" s="149">
        <f t="shared" si="0"/>
        <v>0</v>
      </c>
      <c r="C18" s="149">
        <f>VALUE('Kala1400 (10)'!V34)</f>
        <v>0</v>
      </c>
      <c r="D18" s="149">
        <f>VALUE('Kala1400 (10)'!T34)</f>
        <v>0</v>
      </c>
      <c r="E18" s="149">
        <f>VALUE('Kala1400 (10)'!Q34)</f>
        <v>0</v>
      </c>
      <c r="F18" s="149">
        <f>VALUE('Kala1400 (10)'!B34)</f>
        <v>0</v>
      </c>
    </row>
    <row r="19" spans="1:6">
      <c r="A19" s="149">
        <f>'Kala1400 (10)'!AB35</f>
        <v>0</v>
      </c>
      <c r="B19" s="149">
        <f t="shared" si="0"/>
        <v>0</v>
      </c>
      <c r="C19" s="149">
        <f>VALUE('Kala1400 (10)'!V35)</f>
        <v>0</v>
      </c>
      <c r="D19" s="149">
        <f>VALUE('Kala1400 (10)'!T35)</f>
        <v>0</v>
      </c>
      <c r="E19" s="149">
        <f>VALUE('Kala1400 (10)'!Q35)</f>
        <v>0</v>
      </c>
      <c r="F19" s="149">
        <f>VALUE('Kala1400 (10)'!B35)</f>
        <v>0</v>
      </c>
    </row>
    <row r="20" spans="1:6">
      <c r="A20" s="149">
        <f>'Kala1400 (10)'!AB36</f>
        <v>0</v>
      </c>
      <c r="B20" s="149">
        <f t="shared" si="0"/>
        <v>0</v>
      </c>
      <c r="C20" s="149">
        <f>VALUE('Kala1400 (10)'!V36)</f>
        <v>0</v>
      </c>
      <c r="D20" s="149">
        <f>VALUE('Kala1400 (10)'!T36)</f>
        <v>0</v>
      </c>
      <c r="E20" s="149">
        <f>VALUE('Kala1400 (10)'!Q36)</f>
        <v>0</v>
      </c>
      <c r="F20" s="149">
        <f>VALUE('Kala1400 (10)'!B36)</f>
        <v>0</v>
      </c>
    </row>
    <row r="21" spans="1:6">
      <c r="A21" s="149">
        <f>'Kala1400 (10)'!AB37</f>
        <v>0</v>
      </c>
      <c r="B21" s="149">
        <f t="shared" si="0"/>
        <v>0</v>
      </c>
      <c r="C21" s="149">
        <f>VALUE('Kala1400 (10)'!V37)</f>
        <v>0</v>
      </c>
      <c r="D21" s="149">
        <f>VALUE('Kala1400 (10)'!T37)</f>
        <v>0</v>
      </c>
      <c r="E21" s="149">
        <f>VALUE('Kala1400 (10)'!Q37)</f>
        <v>0</v>
      </c>
      <c r="F21" s="149">
        <f>VALUE('Kala1400 (10)'!B37)</f>
        <v>0</v>
      </c>
    </row>
    <row r="22" spans="1:6">
      <c r="A22" s="149">
        <f>'Kala1400 (10)'!AB38</f>
        <v>0</v>
      </c>
      <c r="B22" s="149">
        <f t="shared" si="0"/>
        <v>0</v>
      </c>
      <c r="C22" s="149">
        <f>VALUE('Kala1400 (10)'!V38)</f>
        <v>0</v>
      </c>
      <c r="D22" s="149">
        <f>VALUE('Kala1400 (10)'!T38)</f>
        <v>0</v>
      </c>
      <c r="E22" s="149">
        <f>VALUE('Kala1400 (10)'!Q38)</f>
        <v>0</v>
      </c>
      <c r="F22" s="149">
        <f>VALUE('Kala1400 (10)'!B38)</f>
        <v>0</v>
      </c>
    </row>
    <row r="23" spans="1:6">
      <c r="A23" s="149">
        <f>'Kala1400 (10)'!AB39</f>
        <v>0</v>
      </c>
      <c r="B23" s="149">
        <f t="shared" si="0"/>
        <v>0</v>
      </c>
      <c r="C23" s="149">
        <f>VALUE('Kala1400 (10)'!V39)</f>
        <v>0</v>
      </c>
      <c r="D23" s="149">
        <f>VALUE('Kala1400 (10)'!T39)</f>
        <v>0</v>
      </c>
      <c r="E23" s="149">
        <f>VALUE('Kala1400 (10)'!Q39)</f>
        <v>0</v>
      </c>
      <c r="F23" s="149">
        <f>VALUE('Kala1400 (10)'!B39)</f>
        <v>0</v>
      </c>
    </row>
    <row r="24" spans="1:6">
      <c r="A24" s="149">
        <f>'Kala1400 (10)'!AB40</f>
        <v>0</v>
      </c>
      <c r="B24" s="149">
        <f t="shared" si="0"/>
        <v>0</v>
      </c>
      <c r="C24" s="149">
        <f>VALUE('Kala1400 (10)'!V40)</f>
        <v>0</v>
      </c>
      <c r="D24" s="149">
        <f>VALUE('Kala1400 (10)'!T40)</f>
        <v>0</v>
      </c>
      <c r="E24" s="149">
        <f>VALUE('Kala1400 (10)'!Q40)</f>
        <v>0</v>
      </c>
      <c r="F24" s="149">
        <f>VALUE('Kala1400 (10)'!B40)</f>
        <v>0</v>
      </c>
    </row>
    <row r="25" spans="1:6">
      <c r="A25" s="149">
        <f>'Kala1400 (10)'!AB41</f>
        <v>0</v>
      </c>
      <c r="B25" s="149">
        <f t="shared" si="0"/>
        <v>0</v>
      </c>
      <c r="C25" s="149">
        <f>VALUE('Kala1400 (10)'!V41)</f>
        <v>0</v>
      </c>
      <c r="D25" s="149">
        <f>VALUE('Kala1400 (10)'!T41)</f>
        <v>0</v>
      </c>
      <c r="E25" s="149">
        <f>VALUE('Kala1400 (10)'!Q41)</f>
        <v>0</v>
      </c>
      <c r="F25" s="149">
        <f>VALUE('Kala1400 (10)'!B41)</f>
        <v>0</v>
      </c>
    </row>
    <row r="26" spans="1:6">
      <c r="A26" s="149">
        <f>'Kala1400 (10)'!AB42</f>
        <v>0</v>
      </c>
      <c r="B26" s="149">
        <f t="shared" si="0"/>
        <v>0</v>
      </c>
      <c r="C26" s="149">
        <f>VALUE('Kala1400 (10)'!V42)</f>
        <v>0</v>
      </c>
      <c r="D26" s="149">
        <f>VALUE('Kala1400 (10)'!T42)</f>
        <v>0</v>
      </c>
      <c r="E26" s="149">
        <f>VALUE('Kala1400 (10)'!Q42)</f>
        <v>0</v>
      </c>
      <c r="F26" s="149">
        <f>VALUE('Kala1400 (10)'!B42)</f>
        <v>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98">
    <tabColor rgb="FF7030A0"/>
  </sheetPr>
  <dimension ref="A3:J23"/>
  <sheetViews>
    <sheetView rightToLeft="1" zoomScale="80" zoomScaleNormal="80" workbookViewId="0">
      <selection activeCell="B18" sqref="B18:C22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(10)'!$A$2:$G$10,2,FALSE),0)</f>
        <v>3</v>
      </c>
      <c r="D6" s="21">
        <f>IFERROR(VLOOKUP($A6,'FKala1400 (10)'!$A$2:$G$10,3,FALSE),0)</f>
        <v>24</v>
      </c>
      <c r="E6" s="21">
        <f>IFERROR(VLOOKUP($A6,'FKala1400 (10)'!$A$2:$G$10,4,FALSE),0)</f>
        <v>19</v>
      </c>
      <c r="F6" s="21">
        <f>IFERROR(VLOOKUP($A6,'FKala1400 (10)'!$A$2:$G$10,5,FALSE),0)</f>
        <v>8</v>
      </c>
      <c r="G6" s="119">
        <f>IFERROR(VLOOKUP($A6,'FKala1400 (10)'!$A$2:$G$10,6,FALSE),0)</f>
        <v>22026000000</v>
      </c>
    </row>
    <row r="7" spans="1:10">
      <c r="A7" s="299"/>
      <c r="B7" s="23" t="s">
        <v>85</v>
      </c>
      <c r="C7" s="24">
        <f>IFERROR(VLOOKUP($A6,'FKala99 (10)'!$A$2:$G$10,2,FALSE),0)</f>
        <v>8</v>
      </c>
      <c r="D7" s="24">
        <f>IFERROR(VLOOKUP($A6,'FKala99 (10)'!$A$2:$G$10,3,FALSE),0)</f>
        <v>8</v>
      </c>
      <c r="E7" s="24">
        <f>IFERROR(VLOOKUP($A6,'FKala99 (10)'!$A$2:$G$10,4,FALSE),0)</f>
        <v>8</v>
      </c>
      <c r="F7" s="24">
        <f>IFERROR(VLOOKUP($A6,'FKala99 (10)'!$A$2:$G$10,5,FALSE),0)</f>
        <v>8</v>
      </c>
      <c r="G7" s="24">
        <f>IFERROR(VLOOKUP($A6,'FKala99 (10)'!$A$2:$G$10,6,FALSE),0)</f>
        <v>562688000</v>
      </c>
    </row>
    <row r="8" spans="1:10" ht="30" customHeight="1" thickBot="1">
      <c r="A8" s="300"/>
      <c r="B8" s="26" t="s">
        <v>51</v>
      </c>
      <c r="C8" s="27">
        <f>IFERROR(C6/C7-1,"-")</f>
        <v>-0.625</v>
      </c>
      <c r="D8" s="27">
        <f>IFERROR(D6/D7-1,"-")</f>
        <v>2</v>
      </c>
      <c r="E8" s="27">
        <f>IFERROR(E6/E7-1,"-")</f>
        <v>1.375</v>
      </c>
      <c r="F8" s="27">
        <f>IFERROR(F6/F7-1,"-")</f>
        <v>0</v>
      </c>
      <c r="G8" s="27">
        <f>IFERROR(G6/G7-1,"-")</f>
        <v>38.144250454959057</v>
      </c>
      <c r="J8" s="14" t="s">
        <v>75</v>
      </c>
    </row>
    <row r="9" spans="1:10" ht="21" customHeight="1">
      <c r="A9" s="302" t="s">
        <v>42</v>
      </c>
      <c r="B9" s="32" t="s">
        <v>104</v>
      </c>
      <c r="C9" s="33">
        <f>IFERROR(VLOOKUP($A9,'FKala1400 (10)'!$A$2:$G$10,2,FALSE),0)</f>
        <v>1</v>
      </c>
      <c r="D9" s="34">
        <f>IFERROR(VLOOKUP($A9,'FKala1400 (10)'!$A$2:$G$10,3,FALSE),0)</f>
        <v>45</v>
      </c>
      <c r="E9" s="34">
        <f>IFERROR(VLOOKUP($A9,'FKala1400 (10)'!$A$2:$G$10,4,FALSE),0)</f>
        <v>42</v>
      </c>
      <c r="F9" s="34">
        <f>IFERROR(VLOOKUP($A9,'FKala1400 (10)'!$A$2:$G$10,5,FALSE),0)</f>
        <v>4</v>
      </c>
      <c r="G9" s="57">
        <f>IFERROR(VLOOKUP($A9,'FKala1400 (10)'!$A$2:$G$10,6,FALSE),0)</f>
        <v>6528246982</v>
      </c>
    </row>
    <row r="10" spans="1:10" ht="21" customHeight="1">
      <c r="A10" s="301"/>
      <c r="B10" s="23" t="s">
        <v>85</v>
      </c>
      <c r="C10" s="24">
        <f>IFERROR(VLOOKUP($A9,'FKala99 (10)'!$A$2:$G$10,2,FALSE),0)</f>
        <v>0</v>
      </c>
      <c r="D10" s="24">
        <f>IFERROR(VLOOKUP($A9,'FKala99 (10)'!$A$2:$G$10,3,FALSE),0)</f>
        <v>6</v>
      </c>
      <c r="E10" s="24">
        <f>IFERROR(VLOOKUP($A9,'FKala99 (10)'!$A$2:$G$10,4,FALSE),0)</f>
        <v>6</v>
      </c>
      <c r="F10" s="24">
        <f>IFERROR(VLOOKUP($A9,'FKala99 (10)'!$A$2:$G$10,5,FALSE),0)</f>
        <v>0</v>
      </c>
      <c r="G10" s="24">
        <f>IFERROR(VLOOKUP($A9,'FKala99 (10)'!$A$2:$G$10,6,FALSE),0)</f>
        <v>145600000</v>
      </c>
    </row>
    <row r="11" spans="1:10" ht="30" customHeight="1" thickBot="1">
      <c r="A11" s="301"/>
      <c r="B11" s="36" t="s">
        <v>51</v>
      </c>
      <c r="C11" s="30" t="str">
        <f>IFERROR(C9/C10-1,"-")</f>
        <v>-</v>
      </c>
      <c r="D11" s="30">
        <f>IFERROR(D9/D10-1,"-")</f>
        <v>6.5</v>
      </c>
      <c r="E11" s="30">
        <f>IFERROR(E9/E10-1,"-")</f>
        <v>6</v>
      </c>
      <c r="F11" s="30" t="str">
        <f>IFERROR(F9/F10-1,"-")</f>
        <v>-</v>
      </c>
      <c r="G11" s="30">
        <f>IFERROR(G9/G10-1,"-")</f>
        <v>43.836861140109889</v>
      </c>
    </row>
    <row r="12" spans="1:10" ht="21.75" thickBot="1">
      <c r="A12" s="413" t="s">
        <v>59</v>
      </c>
      <c r="B12" s="37" t="s">
        <v>104</v>
      </c>
      <c r="C12" s="38">
        <f t="shared" ref="C12:G13" si="0">C9+C6</f>
        <v>4</v>
      </c>
      <c r="D12" s="38">
        <f t="shared" si="0"/>
        <v>69</v>
      </c>
      <c r="E12" s="38">
        <f t="shared" si="0"/>
        <v>61</v>
      </c>
      <c r="F12" s="38">
        <f t="shared" si="0"/>
        <v>12</v>
      </c>
      <c r="G12" s="38">
        <f t="shared" si="0"/>
        <v>28554246982</v>
      </c>
    </row>
    <row r="13" spans="1:10">
      <c r="A13" s="414"/>
      <c r="B13" s="23" t="s">
        <v>85</v>
      </c>
      <c r="C13" s="38">
        <f t="shared" si="0"/>
        <v>8</v>
      </c>
      <c r="D13" s="38">
        <f t="shared" si="0"/>
        <v>14</v>
      </c>
      <c r="E13" s="38">
        <f t="shared" si="0"/>
        <v>14</v>
      </c>
      <c r="F13" s="38">
        <f t="shared" si="0"/>
        <v>8</v>
      </c>
      <c r="G13" s="38">
        <f t="shared" si="0"/>
        <v>708288000</v>
      </c>
    </row>
    <row r="14" spans="1:10" ht="30" customHeight="1" thickBot="1">
      <c r="A14" s="415"/>
      <c r="B14" s="42" t="s">
        <v>51</v>
      </c>
      <c r="C14" s="43">
        <f>IFERROR(C12/C13-1,"-")</f>
        <v>-0.5</v>
      </c>
      <c r="D14" s="43">
        <f>IFERROR(D12/D13-1,"-")</f>
        <v>3.9285714285714288</v>
      </c>
      <c r="E14" s="43">
        <f>IFERROR(E12/E13-1,"-")</f>
        <v>3.3571428571428568</v>
      </c>
      <c r="F14" s="43">
        <f>IFERROR(F12/F13-1,"-")</f>
        <v>0.5</v>
      </c>
      <c r="G14" s="43">
        <f>IFERROR(G12/G13-1,"-")</f>
        <v>39.314458217561217</v>
      </c>
    </row>
    <row r="15" spans="1:10" ht="21.75" thickTop="1"/>
    <row r="19" spans="3:7">
      <c r="C19" s="45"/>
      <c r="D19" s="46"/>
      <c r="E19" s="46"/>
      <c r="F19" s="46"/>
      <c r="G19" s="46"/>
    </row>
    <row r="20" spans="3:7">
      <c r="C20" s="45"/>
      <c r="D20" s="46"/>
      <c r="E20" s="46"/>
      <c r="F20" s="46"/>
      <c r="G20" s="46"/>
    </row>
    <row r="21" spans="3:7">
      <c r="C21" s="45"/>
      <c r="D21" s="46"/>
      <c r="E21" s="46"/>
      <c r="F21" s="46"/>
      <c r="G21" s="46"/>
    </row>
    <row r="22" spans="3:7">
      <c r="C22" s="45"/>
      <c r="D22" s="46"/>
      <c r="E22" s="46"/>
      <c r="F22" s="46"/>
      <c r="G22" s="46"/>
    </row>
    <row r="23" spans="3:7">
      <c r="C23" s="45"/>
      <c r="D23" s="46"/>
      <c r="E23" s="46"/>
      <c r="F23" s="46"/>
      <c r="G23" s="46"/>
    </row>
  </sheetData>
  <mergeCells count="3">
    <mergeCell ref="A6:A8"/>
    <mergeCell ref="A9:A11"/>
    <mergeCell ref="A12:A14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99">
    <tabColor rgb="FF92D050"/>
  </sheetPr>
  <dimension ref="A1:AF29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158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160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154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15.6" customHeight="1">
      <c r="O8" s="332"/>
      <c r="P8" s="332"/>
      <c r="Q8" s="332"/>
      <c r="W8" s="442"/>
      <c r="X8" s="442"/>
      <c r="Y8" s="442"/>
      <c r="Z8" s="442"/>
    </row>
    <row r="9" spans="1:32" ht="10.35" customHeight="1">
      <c r="W9" s="442"/>
      <c r="X9" s="442"/>
      <c r="Y9" s="442"/>
      <c r="Z9" s="442"/>
    </row>
    <row r="10" spans="1:32" ht="7.35" customHeight="1"/>
    <row r="11" spans="1:32" ht="11.1" customHeight="1">
      <c r="C11" s="327" t="s">
        <v>10</v>
      </c>
      <c r="D11" s="327"/>
      <c r="E11" s="327"/>
      <c r="F11" s="327"/>
      <c r="G11" s="327"/>
    </row>
    <row r="12" spans="1:32" ht="3.7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14.8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13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7.35" customHeight="1">
      <c r="W16" s="433"/>
      <c r="X16" s="433"/>
      <c r="Y16" s="433"/>
      <c r="Z16" s="433"/>
      <c r="AA16" s="433"/>
      <c r="AB16" s="433"/>
    </row>
    <row r="17" spans="1:31" ht="22.1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1" ht="14.85" customHeight="1">
      <c r="A18" s="3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4"/>
    </row>
    <row r="19" spans="1:31" ht="29.65" customHeight="1">
      <c r="A19" s="3"/>
      <c r="B19" s="340" t="s">
        <v>24</v>
      </c>
      <c r="C19" s="416"/>
      <c r="D19" s="154" t="s">
        <v>25</v>
      </c>
      <c r="E19" s="154" t="s">
        <v>26</v>
      </c>
      <c r="F19" s="154" t="s">
        <v>25</v>
      </c>
      <c r="G19" s="340" t="s">
        <v>26</v>
      </c>
      <c r="H19" s="416"/>
      <c r="I19" s="154" t="s">
        <v>25</v>
      </c>
      <c r="J19" s="154" t="s">
        <v>26</v>
      </c>
      <c r="K19" s="154" t="s">
        <v>25</v>
      </c>
      <c r="L19" s="154" t="s">
        <v>26</v>
      </c>
      <c r="M19" s="154" t="s">
        <v>25</v>
      </c>
      <c r="N19" s="340" t="s">
        <v>26</v>
      </c>
      <c r="O19" s="430"/>
      <c r="P19" s="416"/>
      <c r="Q19" s="340" t="s">
        <v>25</v>
      </c>
      <c r="R19" s="416"/>
      <c r="S19" s="154" t="s">
        <v>26</v>
      </c>
      <c r="T19" s="154" t="s">
        <v>25</v>
      </c>
      <c r="U19" s="154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4"/>
    </row>
    <row r="20" spans="1:31" ht="29.65" customHeight="1">
      <c r="A20" s="3"/>
      <c r="B20" s="423">
        <v>0</v>
      </c>
      <c r="C20" s="424"/>
      <c r="D20" s="160">
        <v>0</v>
      </c>
      <c r="E20" s="156">
        <v>0</v>
      </c>
      <c r="F20" s="160">
        <v>1</v>
      </c>
      <c r="G20" s="423">
        <v>0</v>
      </c>
      <c r="H20" s="424"/>
      <c r="I20" s="160">
        <v>0</v>
      </c>
      <c r="J20" s="159">
        <v>0</v>
      </c>
      <c r="K20" s="162">
        <v>0</v>
      </c>
      <c r="L20" s="159">
        <v>0</v>
      </c>
      <c r="M20" s="162">
        <v>0</v>
      </c>
      <c r="N20" s="425">
        <v>0</v>
      </c>
      <c r="O20" s="426"/>
      <c r="P20" s="427"/>
      <c r="Q20" s="428">
        <v>0</v>
      </c>
      <c r="R20" s="429"/>
      <c r="S20" s="159">
        <v>0</v>
      </c>
      <c r="T20" s="162">
        <v>1</v>
      </c>
      <c r="U20" s="159">
        <v>0</v>
      </c>
      <c r="V20" s="428">
        <v>1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153" t="s">
        <v>64</v>
      </c>
      <c r="AE20" s="4"/>
    </row>
    <row r="21" spans="1:31" ht="10.35" customHeight="1">
      <c r="A21" s="3"/>
      <c r="B21" s="7"/>
      <c r="C21" s="8"/>
      <c r="D21" s="9"/>
      <c r="E21" s="9"/>
      <c r="F21" s="9"/>
      <c r="G21" s="7"/>
      <c r="H21" s="8"/>
      <c r="I21" s="9"/>
      <c r="J21" s="9"/>
      <c r="K21" s="9"/>
      <c r="L21" s="9"/>
      <c r="M21" s="9"/>
      <c r="N21" s="7"/>
      <c r="O21" s="2"/>
      <c r="P21" s="8"/>
      <c r="Q21" s="7"/>
      <c r="R21" s="8"/>
      <c r="S21" s="9"/>
      <c r="T21" s="9"/>
      <c r="U21" s="9"/>
      <c r="V21" s="7"/>
      <c r="W21" s="8"/>
      <c r="X21" s="7"/>
      <c r="Y21" s="8"/>
      <c r="Z21" s="7"/>
      <c r="AA21" s="8"/>
      <c r="AB21" s="431"/>
      <c r="AC21" s="432"/>
      <c r="AD21" s="9"/>
      <c r="AE21" s="4"/>
    </row>
    <row r="22" spans="1:31" ht="29.65" customHeight="1">
      <c r="A22" s="3"/>
      <c r="B22" s="417">
        <v>63681280</v>
      </c>
      <c r="C22" s="418"/>
      <c r="D22" s="163">
        <v>5</v>
      </c>
      <c r="E22" s="155">
        <v>0</v>
      </c>
      <c r="F22" s="163">
        <v>0</v>
      </c>
      <c r="G22" s="417">
        <v>55805190000</v>
      </c>
      <c r="H22" s="418"/>
      <c r="I22" s="163">
        <v>3</v>
      </c>
      <c r="J22" s="157">
        <v>616910000</v>
      </c>
      <c r="K22" s="165">
        <v>1</v>
      </c>
      <c r="L22" s="157">
        <v>24314600</v>
      </c>
      <c r="M22" s="165">
        <v>5</v>
      </c>
      <c r="N22" s="419">
        <v>871553100</v>
      </c>
      <c r="O22" s="420"/>
      <c r="P22" s="421"/>
      <c r="Q22" s="422">
        <v>7</v>
      </c>
      <c r="R22" s="416"/>
      <c r="S22" s="157">
        <v>55829504600</v>
      </c>
      <c r="T22" s="165">
        <v>8</v>
      </c>
      <c r="U22" s="157">
        <v>55194236000</v>
      </c>
      <c r="V22" s="422">
        <v>7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154" t="s">
        <v>65</v>
      </c>
      <c r="AE22" s="4"/>
    </row>
    <row r="23" spans="1:31" ht="29.65" customHeight="1">
      <c r="A23" s="3"/>
      <c r="B23" s="417">
        <v>2122171000</v>
      </c>
      <c r="C23" s="418"/>
      <c r="D23" s="163">
        <v>5</v>
      </c>
      <c r="E23" s="155">
        <v>401250000</v>
      </c>
      <c r="F23" s="163">
        <v>1</v>
      </c>
      <c r="G23" s="417">
        <v>0</v>
      </c>
      <c r="H23" s="418"/>
      <c r="I23" s="163">
        <v>0</v>
      </c>
      <c r="J23" s="157">
        <v>16932775522</v>
      </c>
      <c r="K23" s="165">
        <v>2</v>
      </c>
      <c r="L23" s="157">
        <v>2138082398</v>
      </c>
      <c r="M23" s="165">
        <v>7</v>
      </c>
      <c r="N23" s="419">
        <v>1260678892</v>
      </c>
      <c r="O23" s="420"/>
      <c r="P23" s="421"/>
      <c r="Q23" s="422">
        <v>2</v>
      </c>
      <c r="R23" s="416"/>
      <c r="S23" s="157">
        <v>19472107920</v>
      </c>
      <c r="T23" s="165">
        <v>10</v>
      </c>
      <c r="U23" s="157">
        <v>20732786812</v>
      </c>
      <c r="V23" s="422">
        <v>11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154" t="s">
        <v>66</v>
      </c>
      <c r="AE23" s="4"/>
    </row>
    <row r="24" spans="1:31" ht="74.099999999999994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1" ht="48.95" customHeight="1"/>
    <row r="26" spans="1:31" ht="49.5" customHeight="1"/>
    <row r="27" spans="1:31" ht="5.85" customHeight="1"/>
    <row r="28" spans="1:31" ht="22.15" customHeight="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  <row r="29" spans="1:31" ht="1.5" customHeight="1"/>
  </sheetData>
  <mergeCells count="54">
    <mergeCell ref="A28:R28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  <mergeCell ref="X22:Y22"/>
    <mergeCell ref="Z22:AA22"/>
    <mergeCell ref="B22:C22"/>
    <mergeCell ref="G22:H22"/>
    <mergeCell ref="N22:P22"/>
    <mergeCell ref="Q22:R22"/>
    <mergeCell ref="B20:C20"/>
    <mergeCell ref="G20:H20"/>
    <mergeCell ref="N20:P20"/>
    <mergeCell ref="Q20:R20"/>
    <mergeCell ref="V20:W20"/>
    <mergeCell ref="V22:W22"/>
    <mergeCell ref="X18:Y19"/>
    <mergeCell ref="Z18:AA19"/>
    <mergeCell ref="AB18:AC19"/>
    <mergeCell ref="AD18:AD19"/>
    <mergeCell ref="X20:Y20"/>
    <mergeCell ref="Z20:AA20"/>
    <mergeCell ref="AB20:AC21"/>
    <mergeCell ref="O2:Q8"/>
    <mergeCell ref="W5:Z9"/>
    <mergeCell ref="C11:G11"/>
    <mergeCell ref="A14:V15"/>
    <mergeCell ref="AC14:AF15"/>
    <mergeCell ref="W15:AB16"/>
    <mergeCell ref="W13:AB14"/>
    <mergeCell ref="Y2:AB2"/>
    <mergeCell ref="W3:AB4"/>
    <mergeCell ref="C4:G5"/>
    <mergeCell ref="AA5:AB6"/>
    <mergeCell ref="C6:G7"/>
    <mergeCell ref="B18:D18"/>
    <mergeCell ref="E18:F18"/>
    <mergeCell ref="G18:I18"/>
    <mergeCell ref="B19:C19"/>
    <mergeCell ref="G19:H19"/>
    <mergeCell ref="N19:P19"/>
    <mergeCell ref="Q19:R19"/>
    <mergeCell ref="V19:W19"/>
    <mergeCell ref="J18:K18"/>
    <mergeCell ref="L18:M18"/>
    <mergeCell ref="N18:R18"/>
    <mergeCell ref="S18:T18"/>
    <mergeCell ref="U18:W18"/>
  </mergeCells>
  <hyperlinks>
    <hyperlink ref="D20" r:id="rId1" display="http://172.16.90.7:88/ReportViewer.aspx?reportName=PProductStatisticsPecuniary&amp;@Clicked=Clicked&amp;@Detail=Pecuniary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param=1&amp;@CreateCaseType=&amp;@PBTradeUnitTypeID=&amp;@TradeUnitTypeID=" xr:uid="{00000000-0004-0000-4E00-000000000000}"/>
    <hyperlink ref="F20" r:id="rId2" display="http://172.16.90.7:88/ReportViewer.aspx?reportName=PProductStatisticsDetailReport&amp;@Clicked=Clicked&amp;@Detail=Writ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1000000}"/>
    <hyperlink ref="I20" r:id="rId3" display="http://172.16.90.7:88/ReportViewer.aspx?reportName=PProductStatisticsDetailReport&amp;@Clicked=Clicked&amp;@Detail=Incapacity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2000000}"/>
    <hyperlink ref="K20" r:id="rId4" display="http://172.16.90.7:88/ReportViewer.aspx?reportName=PProductStatisticsDetailReport&amp;@Clicked=Clicked&amp;@Detail=Absolution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3000000}"/>
    <hyperlink ref="M20" r:id="rId5" display="http://172.16.90.7:88/ReportViewer.aspx?reportName=PProductStatisticsDetailReport&amp;@Clicked=Clicked&amp;@Detail=Penalty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4000000}"/>
    <hyperlink ref="Q20" r:id="rId6" display="http://172.16.90.7:88/ReportViewer.aspx?reportName=PProductStatisticsDetailReport&amp;@Clicked=Clicked&amp;@Detail=Remained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5000000}"/>
    <hyperlink ref="T20" r:id="rId7" display="http://172.16.90.7:88/ReportViewer.aspx?reportName=PProductStatisticsDetailReport&amp;@Clicked=Clicked&amp;@Detail=Output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6000000}"/>
    <hyperlink ref="V20" r:id="rId8" display="http://172.16.90.7:88/ReportViewer.aspx?reportName=PProductStatisticsDetailReport&amp;@Clicked=Clicked&amp;@Detail=Input&amp;@LCode=1&amp;@fromdatetime=1399/01/01&amp;@todatetime=1399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7000000}"/>
    <hyperlink ref="D22" r:id="rId9" display="http://172.16.90.7:88/ReportViewer.aspx?reportName=PProductStatisticsPecuniary&amp;@Clicked=Clicked&amp;@Detail=Pecuniar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param=1&amp;@CreateCaseType=&amp;@PBTradeUnitTypeID=&amp;@TradeUnitTypeID=" xr:uid="{00000000-0004-0000-4E00-000008000000}"/>
    <hyperlink ref="F22" r:id="rId10" display="http://172.16.90.7:88/ReportViewer.aspx?reportName=PProductStatisticsDetailReport&amp;@Clicked=Clicked&amp;@Detail=Wri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9000000}"/>
    <hyperlink ref="I22" r:id="rId11" display="http://172.16.90.7:88/ReportViewer.aspx?reportName=PProductStatisticsDetailReport&amp;@Clicked=Clicked&amp;@Detail=Incapaci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A000000}"/>
    <hyperlink ref="K22" r:id="rId12" display="http://172.16.90.7:88/ReportViewer.aspx?reportName=PProductStatisticsDetailReport&amp;@Clicked=Clicked&amp;@Detail=Absolution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B000000}"/>
    <hyperlink ref="M22" r:id="rId13" display="http://172.16.90.7:88/ReportViewer.aspx?reportName=PProductStatisticsDetailReport&amp;@Clicked=Clicked&amp;@Detail=Penalty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C000000}"/>
    <hyperlink ref="Q22" r:id="rId14" display="http://172.16.90.7:88/ReportViewer.aspx?reportName=PProductStatisticsDetailReport&amp;@Clicked=Clicked&amp;@Detail=Remained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D000000}"/>
    <hyperlink ref="T22" r:id="rId15" display="http://172.16.90.7:88/ReportViewer.aspx?reportName=PProductStatisticsDetailReport&amp;@Clicked=Clicked&amp;@Detail=Out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E000000}"/>
    <hyperlink ref="V22" r:id="rId16" display="http://172.16.90.7:88/ReportViewer.aspx?reportName=PProductStatisticsDetailReport&amp;@Clicked=Clicked&amp;@Detail=Input&amp;@LCode=1&amp;@fromdatetime=1399/01/01&amp;@todatetime=1399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0F000000}"/>
    <hyperlink ref="D23" r:id="rId17" display="http://172.16.90.7:88/ReportViewer.aspx?reportName=PProductStatisticsPecuniary&amp;@Clicked=Clicked&amp;@Detail=Pecuniar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param=1&amp;@CreateCaseType=&amp;@PBTradeUnitTypeID=&amp;@TradeUnitTypeID=" xr:uid="{00000000-0004-0000-4E00-000010000000}"/>
    <hyperlink ref="F23" r:id="rId18" display="http://172.16.90.7:88/ReportViewer.aspx?reportName=PProductStatisticsDetailReport&amp;@Clicked=Clicked&amp;@Detail=Wri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11000000}"/>
    <hyperlink ref="I23" r:id="rId19" display="http://172.16.90.7:88/ReportViewer.aspx?reportName=PProductStatisticsDetailReport&amp;@Clicked=Clicked&amp;@Detail=Incapaci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12000000}"/>
    <hyperlink ref="K23" r:id="rId20" display="http://172.16.90.7:88/ReportViewer.aspx?reportName=PProductStatisticsDetailReport&amp;@Clicked=Clicked&amp;@Detail=Absolution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13000000}"/>
    <hyperlink ref="M23" r:id="rId21" display="http://172.16.90.7:88/ReportViewer.aspx?reportName=PProductStatisticsDetailReport&amp;@Clicked=Clicked&amp;@Detail=Penalty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14000000}"/>
    <hyperlink ref="Q23" r:id="rId22" display="http://172.16.90.7:88/ReportViewer.aspx?reportName=PProductStatisticsDetailReport&amp;@Clicked=Clicked&amp;@Detail=Remained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15000000}"/>
    <hyperlink ref="T23" r:id="rId23" display="http://172.16.90.7:88/ReportViewer.aspx?reportName=PProductStatisticsDetailReport&amp;@Clicked=Clicked&amp;@Detail=Out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16000000}"/>
    <hyperlink ref="V23" r:id="rId24" display="http://172.16.90.7:88/ReportViewer.aspx?reportName=PProductStatisticsDetailReport&amp;@Clicked=Clicked&amp;@Detail=Input&amp;@LCode=1&amp;@fromdatetime=1399/01/01&amp;@todatetime=1399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4E00-000017000000}"/>
  </hyperlinks>
  <pageMargins left="0.7" right="0.7" top="0.75" bottom="0.75" header="0.3" footer="0.3"/>
  <drawing r:id="rId25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00">
    <tabColor theme="7" tint="0.59999389629810485"/>
  </sheetPr>
  <dimension ref="A1:F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>
        <f>'Kala99 (11)'!AB16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(11)'!AB18</f>
        <v>موضوع پرونده</v>
      </c>
      <c r="B2" s="149">
        <f>D2+E2-C2</f>
        <v>0</v>
      </c>
      <c r="C2" s="149">
        <f>VALUE('Kala99 (11)'!V18)</f>
        <v>0</v>
      </c>
      <c r="D2" s="149">
        <f>VALUE('Kala99 (11)'!T18)</f>
        <v>0</v>
      </c>
      <c r="E2" s="149">
        <f>VALUE('Kala99 (11)'!Q18)</f>
        <v>0</v>
      </c>
      <c r="F2" s="149" t="e">
        <f>VALUE('Kala99 (11)'!B18)</f>
        <v>#VALUE!</v>
      </c>
    </row>
    <row r="3" spans="1:6">
      <c r="A3" s="149">
        <f>'Kala99 (11)'!AB19</f>
        <v>0</v>
      </c>
      <c r="B3" s="149" t="e">
        <f t="shared" ref="B3:B26" si="0">D3+E3-C3</f>
        <v>#VALUE!</v>
      </c>
      <c r="C3" s="149" t="e">
        <f>VALUE('Kala99 (11)'!V19)</f>
        <v>#VALUE!</v>
      </c>
      <c r="D3" s="149" t="e">
        <f>VALUE('Kala99 (11)'!T19)</f>
        <v>#VALUE!</v>
      </c>
      <c r="E3" s="149" t="e">
        <f>VALUE('Kala99 (11)'!Q19)</f>
        <v>#VALUE!</v>
      </c>
      <c r="F3" s="149" t="e">
        <f>VALUE('Kala99 (11)'!B19)</f>
        <v>#VALUE!</v>
      </c>
    </row>
    <row r="4" spans="1:6">
      <c r="A4" s="149" t="str">
        <f>'Kala99 (11)'!AB20</f>
        <v>پرونده ويژه بهداشت، دارو و درمان</v>
      </c>
      <c r="B4" s="149">
        <f t="shared" si="0"/>
        <v>0</v>
      </c>
      <c r="C4" s="149">
        <f>VALUE('Kala99 (11)'!V20)</f>
        <v>1</v>
      </c>
      <c r="D4" s="149">
        <f>VALUE('Kala99 (11)'!T20)</f>
        <v>1</v>
      </c>
      <c r="E4" s="149">
        <f>VALUE('Kala99 (11)'!Q20)</f>
        <v>0</v>
      </c>
      <c r="F4" s="149">
        <f>VALUE('Kala99 (11)'!B20)</f>
        <v>0</v>
      </c>
    </row>
    <row r="5" spans="1:6">
      <c r="A5" s="149">
        <f>'Kala99 (11)'!AB21</f>
        <v>0</v>
      </c>
      <c r="B5" s="149">
        <f t="shared" si="0"/>
        <v>0</v>
      </c>
      <c r="C5" s="149">
        <f>VALUE('Kala99 (11)'!V21)</f>
        <v>0</v>
      </c>
      <c r="D5" s="149">
        <f>VALUE('Kala99 (11)'!T21)</f>
        <v>0</v>
      </c>
      <c r="E5" s="149">
        <f>VALUE('Kala99 (11)'!Q21)</f>
        <v>0</v>
      </c>
      <c r="F5" s="149">
        <f>VALUE('Kala99 (11)'!B21)</f>
        <v>0</v>
      </c>
    </row>
    <row r="6" spans="1:6">
      <c r="A6" s="149" t="str">
        <f>'Kala99 (11)'!AB22</f>
        <v>کالا و خدمات</v>
      </c>
      <c r="B6" s="149">
        <f t="shared" si="0"/>
        <v>8</v>
      </c>
      <c r="C6" s="149">
        <f>VALUE('Kala99 (11)'!V22)</f>
        <v>7</v>
      </c>
      <c r="D6" s="149">
        <f>VALUE('Kala99 (11)'!T22)</f>
        <v>8</v>
      </c>
      <c r="E6" s="149">
        <f>VALUE('Kala99 (11)'!Q22)</f>
        <v>7</v>
      </c>
      <c r="F6" s="149">
        <f>VALUE('Kala99 (11)'!B22)</f>
        <v>63681280</v>
      </c>
    </row>
    <row r="7" spans="1:6">
      <c r="A7" s="149" t="str">
        <f>'Kala99 (11)'!AB23</f>
        <v>پرونده قاچاق کالا و ارز</v>
      </c>
      <c r="B7" s="149">
        <f t="shared" si="0"/>
        <v>1</v>
      </c>
      <c r="C7" s="149">
        <f>VALUE('Kala99 (11)'!V23)</f>
        <v>11</v>
      </c>
      <c r="D7" s="149">
        <f>VALUE('Kala99 (11)'!T23)</f>
        <v>10</v>
      </c>
      <c r="E7" s="149">
        <f>VALUE('Kala99 (11)'!Q23)</f>
        <v>2</v>
      </c>
      <c r="F7" s="149">
        <f>VALUE('Kala99 (11)'!B23)</f>
        <v>2122171000</v>
      </c>
    </row>
    <row r="8" spans="1:6">
      <c r="A8" s="149">
        <f>'Kala99 (11)'!AB24</f>
        <v>0</v>
      </c>
      <c r="B8" s="149">
        <f t="shared" si="0"/>
        <v>0</v>
      </c>
      <c r="C8" s="149">
        <f>VALUE('Kala99 (11)'!V24)</f>
        <v>0</v>
      </c>
      <c r="D8" s="149">
        <f>VALUE('Kala99 (11)'!T24)</f>
        <v>0</v>
      </c>
      <c r="E8" s="149">
        <f>VALUE('Kala99 (11)'!Q24)</f>
        <v>0</v>
      </c>
      <c r="F8" s="149">
        <f>VALUE('Kala99 (11)'!B24)</f>
        <v>0</v>
      </c>
    </row>
    <row r="9" spans="1:6">
      <c r="A9" s="149">
        <f>'Kala99 (11)'!AB25</f>
        <v>0</v>
      </c>
      <c r="B9" s="149">
        <f t="shared" si="0"/>
        <v>0</v>
      </c>
      <c r="C9" s="149">
        <f>VALUE('Kala99 (11)'!V25)</f>
        <v>0</v>
      </c>
      <c r="D9" s="149">
        <f>VALUE('Kala99 (11)'!T25)</f>
        <v>0</v>
      </c>
      <c r="E9" s="149">
        <f>VALUE('Kala99 (11)'!Q25)</f>
        <v>0</v>
      </c>
      <c r="F9" s="149">
        <f>VALUE('Kala99 (11)'!B25)</f>
        <v>0</v>
      </c>
    </row>
    <row r="10" spans="1:6">
      <c r="A10" s="149">
        <f>'Kala99 (11)'!AB26</f>
        <v>0</v>
      </c>
      <c r="B10" s="149">
        <f t="shared" si="0"/>
        <v>0</v>
      </c>
      <c r="C10" s="149">
        <f>VALUE('Kala99 (11)'!V26)</f>
        <v>0</v>
      </c>
      <c r="D10" s="149">
        <f>VALUE('Kala99 (11)'!T26)</f>
        <v>0</v>
      </c>
      <c r="E10" s="149">
        <f>VALUE('Kala99 (11)'!Q26)</f>
        <v>0</v>
      </c>
      <c r="F10" s="149">
        <f>VALUE('Kala99 (11)'!B26)</f>
        <v>0</v>
      </c>
    </row>
    <row r="11" spans="1:6">
      <c r="A11" s="149">
        <f>'Kala99 (11)'!AB27</f>
        <v>0</v>
      </c>
      <c r="B11" s="149">
        <f t="shared" si="0"/>
        <v>0</v>
      </c>
      <c r="C11" s="149">
        <f>VALUE('Kala99 (11)'!V27)</f>
        <v>0</v>
      </c>
      <c r="D11" s="149">
        <f>VALUE('Kala99 (11)'!T27)</f>
        <v>0</v>
      </c>
      <c r="E11" s="149">
        <f>VALUE('Kala99 (11)'!Q27)</f>
        <v>0</v>
      </c>
      <c r="F11" s="149">
        <f>VALUE('Kala99 (11)'!B27)</f>
        <v>0</v>
      </c>
    </row>
    <row r="12" spans="1:6">
      <c r="A12" s="149">
        <f>'Kala99 (11)'!AB28</f>
        <v>0</v>
      </c>
      <c r="B12" s="149">
        <f t="shared" si="0"/>
        <v>0</v>
      </c>
      <c r="C12" s="149">
        <f>VALUE('Kala99 (11)'!V28)</f>
        <v>0</v>
      </c>
      <c r="D12" s="149">
        <f>VALUE('Kala99 (11)'!T28)</f>
        <v>0</v>
      </c>
      <c r="E12" s="149">
        <f>VALUE('Kala99 (11)'!Q28)</f>
        <v>0</v>
      </c>
      <c r="F12" s="149">
        <f>VALUE('Kala99 (11)'!B28)</f>
        <v>0</v>
      </c>
    </row>
    <row r="13" spans="1:6">
      <c r="A13" s="149">
        <f>'Kala99 (11)'!AB29</f>
        <v>0</v>
      </c>
      <c r="B13" s="149">
        <f t="shared" si="0"/>
        <v>0</v>
      </c>
      <c r="C13" s="149">
        <f>VALUE('Kala99 (11)'!V29)</f>
        <v>0</v>
      </c>
      <c r="D13" s="149">
        <f>VALUE('Kala99 (11)'!T29)</f>
        <v>0</v>
      </c>
      <c r="E13" s="149">
        <f>VALUE('Kala99 (11)'!Q29)</f>
        <v>0</v>
      </c>
      <c r="F13" s="149">
        <f>VALUE('Kala99 (11)'!B29)</f>
        <v>0</v>
      </c>
    </row>
    <row r="14" spans="1:6">
      <c r="A14" s="149">
        <f>'Kala99 (11)'!AB30</f>
        <v>0</v>
      </c>
      <c r="B14" s="149">
        <f t="shared" si="0"/>
        <v>0</v>
      </c>
      <c r="C14" s="149">
        <f>VALUE('Kala99 (11)'!V30)</f>
        <v>0</v>
      </c>
      <c r="D14" s="149">
        <f>VALUE('Kala99 (11)'!T30)</f>
        <v>0</v>
      </c>
      <c r="E14" s="149">
        <f>VALUE('Kala99 (11)'!Q30)</f>
        <v>0</v>
      </c>
      <c r="F14" s="149">
        <f>VALUE('Kala99 (11)'!B30)</f>
        <v>0</v>
      </c>
    </row>
    <row r="15" spans="1:6">
      <c r="A15" s="149">
        <f>'Kala99 (11)'!AB31</f>
        <v>0</v>
      </c>
      <c r="B15" s="149">
        <f t="shared" si="0"/>
        <v>0</v>
      </c>
      <c r="C15" s="149">
        <f>VALUE('Kala99 (11)'!V31)</f>
        <v>0</v>
      </c>
      <c r="D15" s="149">
        <f>VALUE('Kala99 (11)'!T31)</f>
        <v>0</v>
      </c>
      <c r="E15" s="149">
        <f>VALUE('Kala99 (11)'!Q31)</f>
        <v>0</v>
      </c>
      <c r="F15" s="149">
        <f>VALUE('Kala99 (11)'!B31)</f>
        <v>0</v>
      </c>
    </row>
    <row r="16" spans="1:6">
      <c r="A16" s="149">
        <f>'Kala99 (11)'!AB32</f>
        <v>0</v>
      </c>
      <c r="B16" s="149">
        <f t="shared" si="0"/>
        <v>0</v>
      </c>
      <c r="C16" s="149">
        <f>VALUE('Kala99 (11)'!V32)</f>
        <v>0</v>
      </c>
      <c r="D16" s="149">
        <f>VALUE('Kala99 (11)'!T32)</f>
        <v>0</v>
      </c>
      <c r="E16" s="149">
        <f>VALUE('Kala99 (11)'!Q32)</f>
        <v>0</v>
      </c>
      <c r="F16" s="149">
        <f>VALUE('Kala99 (11)'!B32)</f>
        <v>0</v>
      </c>
    </row>
    <row r="17" spans="1:6">
      <c r="A17" s="149">
        <f>'Kala99 (11)'!AB33</f>
        <v>0</v>
      </c>
      <c r="B17" s="149">
        <f t="shared" si="0"/>
        <v>0</v>
      </c>
      <c r="C17" s="149">
        <f>VALUE('Kala99 (11)'!V33)</f>
        <v>0</v>
      </c>
      <c r="D17" s="149">
        <f>VALUE('Kala99 (11)'!T33)</f>
        <v>0</v>
      </c>
      <c r="E17" s="149">
        <f>VALUE('Kala99 (11)'!Q33)</f>
        <v>0</v>
      </c>
      <c r="F17" s="149">
        <f>VALUE('Kala99 (11)'!B33)</f>
        <v>0</v>
      </c>
    </row>
    <row r="18" spans="1:6">
      <c r="A18" s="149">
        <f>'Kala99 (11)'!AB34</f>
        <v>0</v>
      </c>
      <c r="B18" s="149">
        <f t="shared" si="0"/>
        <v>0</v>
      </c>
      <c r="C18" s="149">
        <f>VALUE('Kala99 (11)'!V34)</f>
        <v>0</v>
      </c>
      <c r="D18" s="149">
        <f>VALUE('Kala99 (11)'!T34)</f>
        <v>0</v>
      </c>
      <c r="E18" s="149">
        <f>VALUE('Kala99 (11)'!Q34)</f>
        <v>0</v>
      </c>
      <c r="F18" s="149">
        <f>VALUE('Kala99 (11)'!B34)</f>
        <v>0</v>
      </c>
    </row>
    <row r="19" spans="1:6">
      <c r="A19" s="149">
        <f>'Kala99 (11)'!AB35</f>
        <v>0</v>
      </c>
      <c r="B19" s="149">
        <f t="shared" si="0"/>
        <v>0</v>
      </c>
      <c r="C19" s="149">
        <f>VALUE('Kala99 (11)'!V35)</f>
        <v>0</v>
      </c>
      <c r="D19" s="149">
        <f>VALUE('Kala99 (11)'!T35)</f>
        <v>0</v>
      </c>
      <c r="E19" s="149">
        <f>VALUE('Kala99 (11)'!Q35)</f>
        <v>0</v>
      </c>
      <c r="F19" s="149">
        <f>VALUE('Kala99 (11)'!B35)</f>
        <v>0</v>
      </c>
    </row>
    <row r="20" spans="1:6">
      <c r="A20" s="149">
        <f>'Kala99 (11)'!AB36</f>
        <v>0</v>
      </c>
      <c r="B20" s="149">
        <f t="shared" si="0"/>
        <v>0</v>
      </c>
      <c r="C20" s="149">
        <f>VALUE('Kala99 (11)'!V36)</f>
        <v>0</v>
      </c>
      <c r="D20" s="149">
        <f>VALUE('Kala99 (11)'!T36)</f>
        <v>0</v>
      </c>
      <c r="E20" s="149">
        <f>VALUE('Kala99 (11)'!Q36)</f>
        <v>0</v>
      </c>
      <c r="F20" s="149">
        <f>VALUE('Kala99 (11)'!B36)</f>
        <v>0</v>
      </c>
    </row>
    <row r="21" spans="1:6">
      <c r="A21" s="149">
        <f>'Kala99 (11)'!AB37</f>
        <v>0</v>
      </c>
      <c r="B21" s="149">
        <f t="shared" si="0"/>
        <v>0</v>
      </c>
      <c r="C21" s="149">
        <f>VALUE('Kala99 (11)'!V37)</f>
        <v>0</v>
      </c>
      <c r="D21" s="149">
        <f>VALUE('Kala99 (11)'!T37)</f>
        <v>0</v>
      </c>
      <c r="E21" s="149">
        <f>VALUE('Kala99 (11)'!Q37)</f>
        <v>0</v>
      </c>
      <c r="F21" s="149">
        <f>VALUE('Kala99 (11)'!B37)</f>
        <v>0</v>
      </c>
    </row>
    <row r="22" spans="1:6">
      <c r="A22" s="149">
        <f>'Kala99 (11)'!AB38</f>
        <v>0</v>
      </c>
      <c r="B22" s="149">
        <f t="shared" si="0"/>
        <v>0</v>
      </c>
      <c r="C22" s="149">
        <f>VALUE('Kala99 (11)'!V38)</f>
        <v>0</v>
      </c>
      <c r="D22" s="149">
        <f>VALUE('Kala99 (11)'!T38)</f>
        <v>0</v>
      </c>
      <c r="E22" s="149">
        <f>VALUE('Kala99 (11)'!Q38)</f>
        <v>0</v>
      </c>
      <c r="F22" s="149">
        <f>VALUE('Kala99 (11)'!B38)</f>
        <v>0</v>
      </c>
    </row>
    <row r="23" spans="1:6">
      <c r="A23" s="149">
        <f>'Kala99 (11)'!AB39</f>
        <v>0</v>
      </c>
      <c r="B23" s="149">
        <f t="shared" si="0"/>
        <v>0</v>
      </c>
      <c r="C23" s="149">
        <f>VALUE('Kala99 (11)'!V39)</f>
        <v>0</v>
      </c>
      <c r="D23" s="149">
        <f>VALUE('Kala99 (11)'!T39)</f>
        <v>0</v>
      </c>
      <c r="E23" s="149">
        <f>VALUE('Kala99 (11)'!Q39)</f>
        <v>0</v>
      </c>
      <c r="F23" s="149">
        <f>VALUE('Kala99 (11)'!B39)</f>
        <v>0</v>
      </c>
    </row>
    <row r="24" spans="1:6">
      <c r="A24" s="149">
        <f>'Kala99 (11)'!AB40</f>
        <v>0</v>
      </c>
      <c r="B24" s="149">
        <f t="shared" si="0"/>
        <v>0</v>
      </c>
      <c r="C24" s="149">
        <f>VALUE('Kala99 (11)'!V40)</f>
        <v>0</v>
      </c>
      <c r="D24" s="149">
        <f>VALUE('Kala99 (11)'!T40)</f>
        <v>0</v>
      </c>
      <c r="E24" s="149">
        <f>VALUE('Kala99 (11)'!Q40)</f>
        <v>0</v>
      </c>
      <c r="F24" s="149">
        <f>VALUE('Kala99 (11)'!B40)</f>
        <v>0</v>
      </c>
    </row>
    <row r="25" spans="1:6">
      <c r="A25" s="149">
        <f>'Kala99 (11)'!AB41</f>
        <v>0</v>
      </c>
      <c r="B25" s="149">
        <f t="shared" si="0"/>
        <v>0</v>
      </c>
      <c r="C25" s="149">
        <f>VALUE('Kala99 (11)'!V41)</f>
        <v>0</v>
      </c>
      <c r="D25" s="149">
        <f>VALUE('Kala99 (11)'!T41)</f>
        <v>0</v>
      </c>
      <c r="E25" s="149">
        <f>VALUE('Kala99 (11)'!Q41)</f>
        <v>0</v>
      </c>
      <c r="F25" s="149">
        <f>VALUE('Kala99 (11)'!B41)</f>
        <v>0</v>
      </c>
    </row>
    <row r="26" spans="1:6">
      <c r="A26" s="149">
        <f>'Kala99 (11)'!AB42</f>
        <v>0</v>
      </c>
      <c r="B26" s="149">
        <f t="shared" si="0"/>
        <v>0</v>
      </c>
      <c r="C26" s="149">
        <f>VALUE('Kala99 (11)'!V42)</f>
        <v>0</v>
      </c>
      <c r="D26" s="149">
        <f>VALUE('Kala99 (11)'!T42)</f>
        <v>0</v>
      </c>
      <c r="E26" s="149">
        <f>VALUE('Kala99 (11)'!Q42)</f>
        <v>0</v>
      </c>
      <c r="F26" s="149">
        <f>VALUE('Kala99 (11)'!B42)</f>
        <v>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01">
    <tabColor rgb="FF92D050"/>
  </sheetPr>
  <dimension ref="A1:AF29"/>
  <sheetViews>
    <sheetView zoomScale="70" zoomScaleNormal="70" workbookViewId="0">
      <selection activeCell="B18" sqref="B18:C22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34" t="s">
        <v>158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52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160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152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15.6" customHeight="1">
      <c r="O8" s="332"/>
      <c r="P8" s="332"/>
      <c r="Q8" s="332"/>
      <c r="W8" s="442"/>
      <c r="X8" s="442"/>
      <c r="Y8" s="442"/>
      <c r="Z8" s="442"/>
    </row>
    <row r="9" spans="1:32" ht="10.35" customHeight="1">
      <c r="W9" s="442"/>
      <c r="X9" s="442"/>
      <c r="Y9" s="442"/>
      <c r="Z9" s="442"/>
    </row>
    <row r="10" spans="1:32" ht="7.35" customHeight="1"/>
    <row r="11" spans="1:32" ht="11.1" customHeight="1">
      <c r="C11" s="327" t="s">
        <v>10</v>
      </c>
      <c r="D11" s="327"/>
      <c r="E11" s="327"/>
      <c r="F11" s="327"/>
      <c r="G11" s="327"/>
    </row>
    <row r="12" spans="1:32" ht="3.7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14.8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13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7.35" customHeight="1">
      <c r="W16" s="433"/>
      <c r="X16" s="433"/>
      <c r="Y16" s="433"/>
      <c r="Z16" s="433"/>
      <c r="AA16" s="433"/>
      <c r="AB16" s="433"/>
    </row>
    <row r="17" spans="1:31" ht="22.15" customHeight="1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1" ht="14.85" customHeight="1">
      <c r="A18" s="3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4"/>
    </row>
    <row r="19" spans="1:31" ht="29.65" customHeight="1">
      <c r="A19" s="3"/>
      <c r="B19" s="340" t="s">
        <v>24</v>
      </c>
      <c r="C19" s="416"/>
      <c r="D19" s="154" t="s">
        <v>25</v>
      </c>
      <c r="E19" s="154" t="s">
        <v>26</v>
      </c>
      <c r="F19" s="154" t="s">
        <v>25</v>
      </c>
      <c r="G19" s="340" t="s">
        <v>26</v>
      </c>
      <c r="H19" s="416"/>
      <c r="I19" s="154" t="s">
        <v>25</v>
      </c>
      <c r="J19" s="154" t="s">
        <v>26</v>
      </c>
      <c r="K19" s="154" t="s">
        <v>25</v>
      </c>
      <c r="L19" s="154" t="s">
        <v>26</v>
      </c>
      <c r="M19" s="154" t="s">
        <v>25</v>
      </c>
      <c r="N19" s="340" t="s">
        <v>26</v>
      </c>
      <c r="O19" s="430"/>
      <c r="P19" s="416"/>
      <c r="Q19" s="340" t="s">
        <v>25</v>
      </c>
      <c r="R19" s="416"/>
      <c r="S19" s="154" t="s">
        <v>26</v>
      </c>
      <c r="T19" s="154" t="s">
        <v>25</v>
      </c>
      <c r="U19" s="154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4"/>
    </row>
    <row r="20" spans="1:31" ht="29.65" customHeight="1">
      <c r="A20" s="3"/>
      <c r="B20" s="423">
        <v>0</v>
      </c>
      <c r="C20" s="424"/>
      <c r="D20" s="160">
        <v>1</v>
      </c>
      <c r="E20" s="156">
        <v>0</v>
      </c>
      <c r="F20" s="160">
        <v>0</v>
      </c>
      <c r="G20" s="423">
        <v>0</v>
      </c>
      <c r="H20" s="424"/>
      <c r="I20" s="160">
        <v>0</v>
      </c>
      <c r="J20" s="159">
        <v>0</v>
      </c>
      <c r="K20" s="162">
        <v>0</v>
      </c>
      <c r="L20" s="159">
        <v>0</v>
      </c>
      <c r="M20" s="162">
        <v>1</v>
      </c>
      <c r="N20" s="425">
        <v>0</v>
      </c>
      <c r="O20" s="426"/>
      <c r="P20" s="427"/>
      <c r="Q20" s="428">
        <v>3</v>
      </c>
      <c r="R20" s="429"/>
      <c r="S20" s="159">
        <v>0</v>
      </c>
      <c r="T20" s="162">
        <v>1</v>
      </c>
      <c r="U20" s="159">
        <v>0</v>
      </c>
      <c r="V20" s="428">
        <v>3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153" t="s">
        <v>64</v>
      </c>
      <c r="AE20" s="4"/>
    </row>
    <row r="21" spans="1:31" ht="10.35" customHeight="1">
      <c r="A21" s="3"/>
      <c r="B21" s="7"/>
      <c r="C21" s="8"/>
      <c r="D21" s="9"/>
      <c r="E21" s="9"/>
      <c r="F21" s="9"/>
      <c r="G21" s="7"/>
      <c r="H21" s="8"/>
      <c r="I21" s="9"/>
      <c r="J21" s="9"/>
      <c r="K21" s="9"/>
      <c r="L21" s="9"/>
      <c r="M21" s="9"/>
      <c r="N21" s="7"/>
      <c r="O21" s="2"/>
      <c r="P21" s="8"/>
      <c r="Q21" s="7"/>
      <c r="R21" s="8"/>
      <c r="S21" s="9"/>
      <c r="T21" s="9"/>
      <c r="U21" s="9"/>
      <c r="V21" s="7"/>
      <c r="W21" s="8"/>
      <c r="X21" s="7"/>
      <c r="Y21" s="8"/>
      <c r="Z21" s="7"/>
      <c r="AA21" s="8"/>
      <c r="AB21" s="431"/>
      <c r="AC21" s="432"/>
      <c r="AD21" s="9"/>
      <c r="AE21" s="4"/>
    </row>
    <row r="22" spans="1:31" ht="29.65" customHeight="1">
      <c r="A22" s="3"/>
      <c r="B22" s="417">
        <v>56372387304</v>
      </c>
      <c r="C22" s="418"/>
      <c r="D22" s="163">
        <v>34</v>
      </c>
      <c r="E22" s="155">
        <v>167785000</v>
      </c>
      <c r="F22" s="163">
        <v>6</v>
      </c>
      <c r="G22" s="417">
        <v>10310094509</v>
      </c>
      <c r="H22" s="418"/>
      <c r="I22" s="163">
        <v>11</v>
      </c>
      <c r="J22" s="157">
        <v>21881000000</v>
      </c>
      <c r="K22" s="165">
        <v>10</v>
      </c>
      <c r="L22" s="157">
        <v>27947338502</v>
      </c>
      <c r="M22" s="165">
        <v>37</v>
      </c>
      <c r="N22" s="419">
        <v>17552239857</v>
      </c>
      <c r="O22" s="420"/>
      <c r="P22" s="421"/>
      <c r="Q22" s="422">
        <v>22</v>
      </c>
      <c r="R22" s="416"/>
      <c r="S22" s="157">
        <v>60306218011</v>
      </c>
      <c r="T22" s="165">
        <v>65</v>
      </c>
      <c r="U22" s="157">
        <v>69633048368</v>
      </c>
      <c r="V22" s="422">
        <v>75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154" t="s">
        <v>65</v>
      </c>
      <c r="AE22" s="4"/>
    </row>
    <row r="23" spans="1:31" ht="29.65" customHeight="1">
      <c r="A23" s="3"/>
      <c r="B23" s="417">
        <v>14194239300</v>
      </c>
      <c r="C23" s="418"/>
      <c r="D23" s="163">
        <v>23</v>
      </c>
      <c r="E23" s="155">
        <v>1228750000</v>
      </c>
      <c r="F23" s="163">
        <v>3</v>
      </c>
      <c r="G23" s="417">
        <v>0</v>
      </c>
      <c r="H23" s="418"/>
      <c r="I23" s="163">
        <v>0</v>
      </c>
      <c r="J23" s="157">
        <v>12132036300</v>
      </c>
      <c r="K23" s="165">
        <v>6</v>
      </c>
      <c r="L23" s="157">
        <v>15033859970</v>
      </c>
      <c r="M23" s="165">
        <v>28</v>
      </c>
      <c r="N23" s="419">
        <v>14214270471</v>
      </c>
      <c r="O23" s="420"/>
      <c r="P23" s="421"/>
      <c r="Q23" s="422">
        <v>8</v>
      </c>
      <c r="R23" s="416"/>
      <c r="S23" s="157">
        <v>23775896270</v>
      </c>
      <c r="T23" s="165">
        <v>34</v>
      </c>
      <c r="U23" s="157">
        <v>29293109624</v>
      </c>
      <c r="V23" s="422">
        <v>33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154" t="s">
        <v>66</v>
      </c>
      <c r="AE23" s="4"/>
    </row>
    <row r="24" spans="1:31" ht="74.099999999999994" customHeight="1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</row>
    <row r="25" spans="1:31" ht="48.95" customHeight="1"/>
    <row r="26" spans="1:31" ht="49.5" customHeight="1"/>
    <row r="27" spans="1:31" ht="5.85" customHeight="1"/>
    <row r="28" spans="1:31" ht="22.15" customHeight="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  <row r="29" spans="1:31" ht="1.5" customHeight="1"/>
  </sheetData>
  <mergeCells count="54">
    <mergeCell ref="A28:R28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  <mergeCell ref="X22:Y22"/>
    <mergeCell ref="Z22:AA22"/>
    <mergeCell ref="B22:C22"/>
    <mergeCell ref="G22:H22"/>
    <mergeCell ref="N22:P22"/>
    <mergeCell ref="Q22:R22"/>
    <mergeCell ref="B20:C20"/>
    <mergeCell ref="G20:H20"/>
    <mergeCell ref="N20:P20"/>
    <mergeCell ref="Q20:R20"/>
    <mergeCell ref="V20:W20"/>
    <mergeCell ref="V22:W22"/>
    <mergeCell ref="X18:Y19"/>
    <mergeCell ref="Z18:AA19"/>
    <mergeCell ref="AB18:AC19"/>
    <mergeCell ref="AD18:AD19"/>
    <mergeCell ref="X20:Y20"/>
    <mergeCell ref="Z20:AA20"/>
    <mergeCell ref="AB20:AC21"/>
    <mergeCell ref="O2:Q8"/>
    <mergeCell ref="W5:Z9"/>
    <mergeCell ref="C11:G11"/>
    <mergeCell ref="A14:V15"/>
    <mergeCell ref="AC14:AF15"/>
    <mergeCell ref="W15:AB16"/>
    <mergeCell ref="W13:AB14"/>
    <mergeCell ref="Y2:AB2"/>
    <mergeCell ref="W3:AB4"/>
    <mergeCell ref="C4:G5"/>
    <mergeCell ref="AA5:AB6"/>
    <mergeCell ref="C6:G7"/>
    <mergeCell ref="B18:D18"/>
    <mergeCell ref="E18:F18"/>
    <mergeCell ref="G18:I18"/>
    <mergeCell ref="B19:C19"/>
    <mergeCell ref="G19:H19"/>
    <mergeCell ref="N19:P19"/>
    <mergeCell ref="Q19:R19"/>
    <mergeCell ref="V19:W19"/>
    <mergeCell ref="J18:K18"/>
    <mergeCell ref="L18:M18"/>
    <mergeCell ref="N18:R18"/>
    <mergeCell ref="S18:T18"/>
    <mergeCell ref="U18:W18"/>
  </mergeCells>
  <hyperlinks>
    <hyperlink ref="D20" r:id="rId1" display="http://172.16.90.7:88/ReportViewer.aspx?reportName=PProductStatisticsPecuniary&amp;@Clicked=Clicked&amp;@Detail=Pecuniary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param=1&amp;@CreateCaseType=&amp;@PBTradeUnitTypeID=&amp;@TradeUnitTypeID=" xr:uid="{00000000-0004-0000-5000-000000000000}"/>
    <hyperlink ref="F20" r:id="rId2" display="http://172.16.90.7:88/ReportViewer.aspx?reportName=PProductStatisticsDetailReport&amp;@Clicked=Clicked&amp;@Detail=Writ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1000000}"/>
    <hyperlink ref="I20" r:id="rId3" display="http://172.16.90.7:88/ReportViewer.aspx?reportName=PProductStatisticsDetailReport&amp;@Clicked=Clicked&amp;@Detail=Incapacity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2000000}"/>
    <hyperlink ref="K20" r:id="rId4" display="http://172.16.90.7:88/ReportViewer.aspx?reportName=PProductStatisticsDetailReport&amp;@Clicked=Clicked&amp;@Detail=Absolution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3000000}"/>
    <hyperlink ref="M20" r:id="rId5" display="http://172.16.90.7:88/ReportViewer.aspx?reportName=PProductStatisticsDetailReport&amp;@Clicked=Clicked&amp;@Detail=Penalty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4000000}"/>
    <hyperlink ref="Q20" r:id="rId6" display="http://172.16.90.7:88/ReportViewer.aspx?reportName=PProductStatisticsDetailReport&amp;@Clicked=Clicked&amp;@Detail=Remained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5000000}"/>
    <hyperlink ref="T20" r:id="rId7" display="http://172.16.90.7:88/ReportViewer.aspx?reportName=PProductStatisticsDetailReport&amp;@Clicked=Clicked&amp;@Detail=Output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6000000}"/>
    <hyperlink ref="V20" r:id="rId8" display="http://172.16.90.7:88/ReportViewer.aspx?reportName=PProductStatisticsDetailReport&amp;@Clicked=Clicked&amp;@Detail=Input&amp;@LCode=1&amp;@fromdatetime=1400/01/01&amp;@todatetime=1400/03/29&amp;@CaseSubject=پرونده ويژه بهداشت، دارو و درمان&amp;extension=xls&amp;@CodeSubject=3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7000000}"/>
    <hyperlink ref="D22" r:id="rId9" display="http://172.16.90.7:88/ReportViewer.aspx?reportName=PProductStatisticsPecuniary&amp;@Clicked=Clicked&amp;@Detail=Pecuniar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param=1&amp;@CreateCaseType=&amp;@PBTradeUnitTypeID=&amp;@TradeUnitTypeID=" xr:uid="{00000000-0004-0000-5000-000008000000}"/>
    <hyperlink ref="F22" r:id="rId10" display="http://172.16.90.7:88/ReportViewer.aspx?reportName=PProductStatisticsDetailReport&amp;@Clicked=Clicked&amp;@Detail=Wri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9000000}"/>
    <hyperlink ref="I22" r:id="rId11" display="http://172.16.90.7:88/ReportViewer.aspx?reportName=PProductStatisticsDetailReport&amp;@Clicked=Clicked&amp;@Detail=Incapaci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A000000}"/>
    <hyperlink ref="K22" r:id="rId12" display="http://172.16.90.7:88/ReportViewer.aspx?reportName=PProductStatisticsDetailReport&amp;@Clicked=Clicked&amp;@Detail=Absolution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B000000}"/>
    <hyperlink ref="M22" r:id="rId13" display="http://172.16.90.7:88/ReportViewer.aspx?reportName=PProductStatisticsDetailReport&amp;@Clicked=Clicked&amp;@Detail=Penalty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C000000}"/>
    <hyperlink ref="Q22" r:id="rId14" display="http://172.16.90.7:88/ReportViewer.aspx?reportName=PProductStatisticsDetailReport&amp;@Clicked=Clicked&amp;@Detail=Remained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D000000}"/>
    <hyperlink ref="T22" r:id="rId15" display="http://172.16.90.7:88/ReportViewer.aspx?reportName=PProductStatisticsDetailReport&amp;@Clicked=Clicked&amp;@Detail=Out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E000000}"/>
    <hyperlink ref="V22" r:id="rId16" display="http://172.16.90.7:88/ReportViewer.aspx?reportName=PProductStatisticsDetailReport&amp;@Clicked=Clicked&amp;@Detail=Input&amp;@LCode=1&amp;@fromdatetime=1400/01/01&amp;@todatetime=1400/03/29&amp;@CaseSubject=کالا و خدمات&amp;extension=xls&amp;@CodeSubject=1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0F000000}"/>
    <hyperlink ref="D23" r:id="rId17" display="http://172.16.90.7:88/ReportViewer.aspx?reportName=PProductStatisticsPecuniary&amp;@Clicked=Clicked&amp;@Detail=Pecuniar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param=1&amp;@CreateCaseType=&amp;@PBTradeUnitTypeID=&amp;@TradeUnitTypeID=" xr:uid="{00000000-0004-0000-5000-000010000000}"/>
    <hyperlink ref="F23" r:id="rId18" display="http://172.16.90.7:88/ReportViewer.aspx?reportName=PProductStatisticsDetailReport&amp;@Clicked=Clicked&amp;@Detail=Wri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11000000}"/>
    <hyperlink ref="I23" r:id="rId19" display="http://172.16.90.7:88/ReportViewer.aspx?reportName=PProductStatisticsDetailReport&amp;@Clicked=Clicked&amp;@Detail=Incapaci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12000000}"/>
    <hyperlink ref="K23" r:id="rId20" display="http://172.16.90.7:88/ReportViewer.aspx?reportName=PProductStatisticsDetailReport&amp;@Clicked=Clicked&amp;@Detail=Absolution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13000000}"/>
    <hyperlink ref="M23" r:id="rId21" display="http://172.16.90.7:88/ReportViewer.aspx?reportName=PProductStatisticsDetailReport&amp;@Clicked=Clicked&amp;@Detail=Penalty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14000000}"/>
    <hyperlink ref="Q23" r:id="rId22" display="http://172.16.90.7:88/ReportViewer.aspx?reportName=PProductStatisticsDetailReport&amp;@Clicked=Clicked&amp;@Detail=Remained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15000000}"/>
    <hyperlink ref="T23" r:id="rId23" display="http://172.16.90.7:88/ReportViewer.aspx?reportName=PProductStatisticsDetailReport&amp;@Clicked=Clicked&amp;@Detail=Out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16000000}"/>
    <hyperlink ref="V23" r:id="rId24" display="http://172.16.90.7:88/ReportViewer.aspx?reportName=PProductStatisticsDetailReport&amp;@Clicked=Clicked&amp;@Detail=Input&amp;@LCode=1&amp;@fromdatetime=1400/01/01&amp;@todatetime=1400/03/29&amp;@CaseSubject=پرونده قاچاق کالا و ارز&amp;extension=xls&amp;@CodeSubject=2&amp;@ViolationPriceFrom=&amp;@ViolationPriceTo=&amp;@IntroductionCode=&amp;@NAJAUnitid=&amp;@ViolationTypeid=&amp;@ProductCurrencyTypeLevelCode='100056001490090004547%' Or Pro.proLevelcode like'1000520006800064%' Or Pro.proLevelcode like'1000520006800062%' Or Pro.proLevelcode like'1000520006800065%' Or Pro.proLevelcode like'1000520006800066%' Or Pro.proLevelcode like'1000560014900900045471120410797%' Or Pro.proLevelcode like'1000520006800397%'&amp;@CaseType=اصلي&amp;@CodeCaseType=1&amp;@ImportanceDegree=&amp;@guId=&amp;@CreateCaseType=&amp;@PBTradeUnitTypeID=&amp;@TradeUnitTypeID=" xr:uid="{00000000-0004-0000-5000-000017000000}"/>
  </hyperlinks>
  <pageMargins left="0.7" right="0.7" top="0.75" bottom="0.75" header="0.3" footer="0.3"/>
  <drawing r:id="rId25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02">
    <tabColor theme="7" tint="0.59999389629810485"/>
  </sheetPr>
  <dimension ref="A1:M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>
        <f>'Kala1400 (11)'!AB16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(11)'!AB18</f>
        <v>موضوع پرونده</v>
      </c>
      <c r="B2" s="149">
        <f>D2+E2-C2</f>
        <v>0</v>
      </c>
      <c r="C2" s="149">
        <f>VALUE('Kala1400 (11)'!V18)</f>
        <v>0</v>
      </c>
      <c r="D2" s="149">
        <f>VALUE('Kala1400 (11)'!T18)</f>
        <v>0</v>
      </c>
      <c r="E2" s="149">
        <f>VALUE('Kala1400 (11)'!Q18)</f>
        <v>0</v>
      </c>
      <c r="F2" s="149" t="e">
        <f>VALUE('Kala1400 (11)'!B18)</f>
        <v>#VALUE!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(11)'!AB19</f>
        <v>0</v>
      </c>
      <c r="B3" s="149" t="e">
        <f t="shared" ref="B3:B26" si="0">D3+E3-C3</f>
        <v>#VALUE!</v>
      </c>
      <c r="C3" s="149" t="e">
        <f>VALUE('Kala1400 (11)'!V19)</f>
        <v>#VALUE!</v>
      </c>
      <c r="D3" s="149" t="e">
        <f>VALUE('Kala1400 (11)'!T19)</f>
        <v>#VALUE!</v>
      </c>
      <c r="E3" s="149" t="e">
        <f>VALUE('Kala1400 (11)'!Q19)</f>
        <v>#VALUE!</v>
      </c>
      <c r="F3" s="149" t="e">
        <f>VALUE('Kala1400 (11)'!B19)</f>
        <v>#VALUE!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(11)'!AB20</f>
        <v>پرونده ويژه بهداشت، دارو و درمان</v>
      </c>
      <c r="B4" s="149">
        <f t="shared" si="0"/>
        <v>1</v>
      </c>
      <c r="C4" s="149">
        <f>VALUE('Kala1400 (11)'!V20)</f>
        <v>3</v>
      </c>
      <c r="D4" s="149">
        <f>VALUE('Kala1400 (11)'!T20)</f>
        <v>1</v>
      </c>
      <c r="E4" s="149">
        <f>VALUE('Kala1400 (11)'!Q20)</f>
        <v>3</v>
      </c>
      <c r="F4" s="149">
        <f>VALUE('Kala1400 (11)'!B20)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(11)'!AB21</f>
        <v>0</v>
      </c>
      <c r="B5" s="149">
        <f t="shared" si="0"/>
        <v>0</v>
      </c>
      <c r="C5" s="149">
        <f>VALUE('Kala1400 (11)'!V21)</f>
        <v>0</v>
      </c>
      <c r="D5" s="149">
        <f>VALUE('Kala1400 (11)'!T21)</f>
        <v>0</v>
      </c>
      <c r="E5" s="149">
        <f>VALUE('Kala1400 (11)'!Q21)</f>
        <v>0</v>
      </c>
      <c r="F5" s="149">
        <f>VALUE('Kala1400 (11)'!B21)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 t="str">
        <f>'Kala1400 (11)'!AB22</f>
        <v>کالا و خدمات</v>
      </c>
      <c r="B6" s="149">
        <f t="shared" si="0"/>
        <v>12</v>
      </c>
      <c r="C6" s="149">
        <f>VALUE('Kala1400 (11)'!V22)</f>
        <v>75</v>
      </c>
      <c r="D6" s="149">
        <f>VALUE('Kala1400 (11)'!T22)</f>
        <v>65</v>
      </c>
      <c r="E6" s="149">
        <f>VALUE('Kala1400 (11)'!Q22)</f>
        <v>22</v>
      </c>
      <c r="F6" s="149">
        <f>VALUE('Kala1400 (11)'!B22)</f>
        <v>56372387304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 t="str">
        <f>'Kala1400 (11)'!AB23</f>
        <v>پرونده قاچاق کالا و ارز</v>
      </c>
      <c r="B7" s="149">
        <f t="shared" si="0"/>
        <v>9</v>
      </c>
      <c r="C7" s="149">
        <f>VALUE('Kala1400 (11)'!V23)</f>
        <v>33</v>
      </c>
      <c r="D7" s="149">
        <f>VALUE('Kala1400 (11)'!T23)</f>
        <v>34</v>
      </c>
      <c r="E7" s="149">
        <f>VALUE('Kala1400 (11)'!Q23)</f>
        <v>8</v>
      </c>
      <c r="F7" s="149">
        <f>VALUE('Kala1400 (11)'!B23)</f>
        <v>14194239300</v>
      </c>
    </row>
    <row r="8" spans="1:13">
      <c r="A8" s="149">
        <f>'Kala1400 (11)'!AB24</f>
        <v>0</v>
      </c>
      <c r="B8" s="149">
        <f t="shared" si="0"/>
        <v>0</v>
      </c>
      <c r="C8" s="149">
        <f>VALUE('Kala1400 (11)'!V24)</f>
        <v>0</v>
      </c>
      <c r="D8" s="149">
        <f>VALUE('Kala1400 (11)'!T24)</f>
        <v>0</v>
      </c>
      <c r="E8" s="149">
        <f>VALUE('Kala1400 (11)'!Q24)</f>
        <v>0</v>
      </c>
      <c r="F8" s="149">
        <f>VALUE('Kala1400 (11)'!B24)</f>
        <v>0</v>
      </c>
    </row>
    <row r="9" spans="1:13">
      <c r="A9" s="149">
        <f>'Kala1400 (11)'!AB25</f>
        <v>0</v>
      </c>
      <c r="B9" s="149">
        <f t="shared" si="0"/>
        <v>0</v>
      </c>
      <c r="C9" s="149">
        <f>VALUE('Kala1400 (11)'!V25)</f>
        <v>0</v>
      </c>
      <c r="D9" s="149">
        <f>VALUE('Kala1400 (11)'!T25)</f>
        <v>0</v>
      </c>
      <c r="E9" s="149">
        <f>VALUE('Kala1400 (11)'!Q25)</f>
        <v>0</v>
      </c>
      <c r="F9" s="149">
        <f>VALUE('Kala1400 (11)'!B25)</f>
        <v>0</v>
      </c>
    </row>
    <row r="10" spans="1:13">
      <c r="A10" s="149">
        <f>'Kala1400 (11)'!AB26</f>
        <v>0</v>
      </c>
      <c r="B10" s="149">
        <f t="shared" si="0"/>
        <v>0</v>
      </c>
      <c r="C10" s="149">
        <f>VALUE('Kala1400 (11)'!V26)</f>
        <v>0</v>
      </c>
      <c r="D10" s="149">
        <f>VALUE('Kala1400 (11)'!T26)</f>
        <v>0</v>
      </c>
      <c r="E10" s="149">
        <f>VALUE('Kala1400 (11)'!Q26)</f>
        <v>0</v>
      </c>
      <c r="F10" s="149">
        <f>VALUE('Kala1400 (11)'!B26)</f>
        <v>0</v>
      </c>
    </row>
    <row r="11" spans="1:13">
      <c r="A11" s="149">
        <f>'Kala1400 (11)'!AB27</f>
        <v>0</v>
      </c>
      <c r="B11" s="149">
        <f t="shared" si="0"/>
        <v>0</v>
      </c>
      <c r="C11" s="149">
        <f>VALUE('Kala1400 (11)'!V27)</f>
        <v>0</v>
      </c>
      <c r="D11" s="149">
        <f>VALUE('Kala1400 (11)'!T27)</f>
        <v>0</v>
      </c>
      <c r="E11" s="149">
        <f>VALUE('Kala1400 (11)'!Q27)</f>
        <v>0</v>
      </c>
      <c r="F11" s="149">
        <f>VALUE('Kala1400 (11)'!B27)</f>
        <v>0</v>
      </c>
    </row>
    <row r="12" spans="1:13">
      <c r="A12" s="149">
        <f>'Kala1400 (11)'!AB28</f>
        <v>0</v>
      </c>
      <c r="B12" s="149">
        <f t="shared" si="0"/>
        <v>0</v>
      </c>
      <c r="C12" s="149">
        <f>VALUE('Kala1400 (11)'!V28)</f>
        <v>0</v>
      </c>
      <c r="D12" s="149">
        <f>VALUE('Kala1400 (11)'!T28)</f>
        <v>0</v>
      </c>
      <c r="E12" s="149">
        <f>VALUE('Kala1400 (11)'!Q28)</f>
        <v>0</v>
      </c>
      <c r="F12" s="149">
        <f>VALUE('Kala1400 (11)'!B28)</f>
        <v>0</v>
      </c>
    </row>
    <row r="13" spans="1:13">
      <c r="A13" s="149">
        <f>'Kala1400 (11)'!AB29</f>
        <v>0</v>
      </c>
      <c r="B13" s="149">
        <f t="shared" si="0"/>
        <v>0</v>
      </c>
      <c r="C13" s="149">
        <f>VALUE('Kala1400 (11)'!V29)</f>
        <v>0</v>
      </c>
      <c r="D13" s="149">
        <f>VALUE('Kala1400 (11)'!T29)</f>
        <v>0</v>
      </c>
      <c r="E13" s="149">
        <f>VALUE('Kala1400 (11)'!Q29)</f>
        <v>0</v>
      </c>
      <c r="F13" s="149">
        <f>VALUE('Kala1400 (11)'!B29)</f>
        <v>0</v>
      </c>
    </row>
    <row r="14" spans="1:13">
      <c r="A14" s="149">
        <f>'Kala1400 (11)'!AB30</f>
        <v>0</v>
      </c>
      <c r="B14" s="149">
        <f t="shared" si="0"/>
        <v>0</v>
      </c>
      <c r="C14" s="149">
        <f>VALUE('Kala1400 (11)'!V30)</f>
        <v>0</v>
      </c>
      <c r="D14" s="149">
        <f>VALUE('Kala1400 (11)'!T30)</f>
        <v>0</v>
      </c>
      <c r="E14" s="149">
        <f>VALUE('Kala1400 (11)'!Q30)</f>
        <v>0</v>
      </c>
      <c r="F14" s="149">
        <f>VALUE('Kala1400 (11)'!B30)</f>
        <v>0</v>
      </c>
    </row>
    <row r="15" spans="1:13">
      <c r="A15" s="149">
        <f>'Kala1400 (11)'!AB31</f>
        <v>0</v>
      </c>
      <c r="B15" s="149">
        <f t="shared" si="0"/>
        <v>0</v>
      </c>
      <c r="C15" s="149">
        <f>VALUE('Kala1400 (11)'!V31)</f>
        <v>0</v>
      </c>
      <c r="D15" s="149">
        <f>VALUE('Kala1400 (11)'!T31)</f>
        <v>0</v>
      </c>
      <c r="E15" s="149">
        <f>VALUE('Kala1400 (11)'!Q31)</f>
        <v>0</v>
      </c>
      <c r="F15" s="149">
        <f>VALUE('Kala1400 (11)'!B31)</f>
        <v>0</v>
      </c>
    </row>
    <row r="16" spans="1:13">
      <c r="A16" s="149">
        <f>'Kala1400 (11)'!AB32</f>
        <v>0</v>
      </c>
      <c r="B16" s="149">
        <f t="shared" si="0"/>
        <v>0</v>
      </c>
      <c r="C16" s="149">
        <f>VALUE('Kala1400 (11)'!V32)</f>
        <v>0</v>
      </c>
      <c r="D16" s="149">
        <f>VALUE('Kala1400 (11)'!T32)</f>
        <v>0</v>
      </c>
      <c r="E16" s="149">
        <f>VALUE('Kala1400 (11)'!Q32)</f>
        <v>0</v>
      </c>
      <c r="F16" s="149">
        <f>VALUE('Kala1400 (11)'!B32)</f>
        <v>0</v>
      </c>
    </row>
    <row r="17" spans="1:6">
      <c r="A17" s="149">
        <f>'Kala1400 (11)'!AB33</f>
        <v>0</v>
      </c>
      <c r="B17" s="149">
        <f t="shared" si="0"/>
        <v>0</v>
      </c>
      <c r="C17" s="149">
        <f>VALUE('Kala1400 (11)'!V33)</f>
        <v>0</v>
      </c>
      <c r="D17" s="149">
        <f>VALUE('Kala1400 (11)'!T33)</f>
        <v>0</v>
      </c>
      <c r="E17" s="149">
        <f>VALUE('Kala1400 (11)'!Q33)</f>
        <v>0</v>
      </c>
      <c r="F17" s="149">
        <f>VALUE('Kala1400 (11)'!B33)</f>
        <v>0</v>
      </c>
    </row>
    <row r="18" spans="1:6">
      <c r="A18" s="149">
        <f>'Kala1400 (11)'!AB34</f>
        <v>0</v>
      </c>
      <c r="B18" s="149">
        <f t="shared" si="0"/>
        <v>0</v>
      </c>
      <c r="C18" s="149">
        <f>VALUE('Kala1400 (11)'!V34)</f>
        <v>0</v>
      </c>
      <c r="D18" s="149">
        <f>VALUE('Kala1400 (11)'!T34)</f>
        <v>0</v>
      </c>
      <c r="E18" s="149">
        <f>VALUE('Kala1400 (11)'!Q34)</f>
        <v>0</v>
      </c>
      <c r="F18" s="149">
        <f>VALUE('Kala1400 (11)'!B34)</f>
        <v>0</v>
      </c>
    </row>
    <row r="19" spans="1:6">
      <c r="A19" s="149">
        <f>'Kala1400 (11)'!AB35</f>
        <v>0</v>
      </c>
      <c r="B19" s="149">
        <f t="shared" si="0"/>
        <v>0</v>
      </c>
      <c r="C19" s="149">
        <f>VALUE('Kala1400 (11)'!V35)</f>
        <v>0</v>
      </c>
      <c r="D19" s="149">
        <f>VALUE('Kala1400 (11)'!T35)</f>
        <v>0</v>
      </c>
      <c r="E19" s="149">
        <f>VALUE('Kala1400 (11)'!Q35)</f>
        <v>0</v>
      </c>
      <c r="F19" s="149">
        <f>VALUE('Kala1400 (11)'!B35)</f>
        <v>0</v>
      </c>
    </row>
    <row r="20" spans="1:6">
      <c r="A20" s="149">
        <f>'Kala1400 (11)'!AB36</f>
        <v>0</v>
      </c>
      <c r="B20" s="149">
        <f t="shared" si="0"/>
        <v>0</v>
      </c>
      <c r="C20" s="149">
        <f>VALUE('Kala1400 (11)'!V36)</f>
        <v>0</v>
      </c>
      <c r="D20" s="149">
        <f>VALUE('Kala1400 (11)'!T36)</f>
        <v>0</v>
      </c>
      <c r="E20" s="149">
        <f>VALUE('Kala1400 (11)'!Q36)</f>
        <v>0</v>
      </c>
      <c r="F20" s="149">
        <f>VALUE('Kala1400 (11)'!B36)</f>
        <v>0</v>
      </c>
    </row>
    <row r="21" spans="1:6">
      <c r="A21" s="149">
        <f>'Kala1400 (11)'!AB37</f>
        <v>0</v>
      </c>
      <c r="B21" s="149">
        <f t="shared" si="0"/>
        <v>0</v>
      </c>
      <c r="C21" s="149">
        <f>VALUE('Kala1400 (11)'!V37)</f>
        <v>0</v>
      </c>
      <c r="D21" s="149">
        <f>VALUE('Kala1400 (11)'!T37)</f>
        <v>0</v>
      </c>
      <c r="E21" s="149">
        <f>VALUE('Kala1400 (11)'!Q37)</f>
        <v>0</v>
      </c>
      <c r="F21" s="149">
        <f>VALUE('Kala1400 (11)'!B37)</f>
        <v>0</v>
      </c>
    </row>
    <row r="22" spans="1:6">
      <c r="A22" s="149">
        <f>'Kala1400 (11)'!AB38</f>
        <v>0</v>
      </c>
      <c r="B22" s="149">
        <f t="shared" si="0"/>
        <v>0</v>
      </c>
      <c r="C22" s="149">
        <f>VALUE('Kala1400 (11)'!V38)</f>
        <v>0</v>
      </c>
      <c r="D22" s="149">
        <f>VALUE('Kala1400 (11)'!T38)</f>
        <v>0</v>
      </c>
      <c r="E22" s="149">
        <f>VALUE('Kala1400 (11)'!Q38)</f>
        <v>0</v>
      </c>
      <c r="F22" s="149">
        <f>VALUE('Kala1400 (11)'!B38)</f>
        <v>0</v>
      </c>
    </row>
    <row r="23" spans="1:6">
      <c r="A23" s="149">
        <f>'Kala1400 (11)'!AB39</f>
        <v>0</v>
      </c>
      <c r="B23" s="149">
        <f t="shared" si="0"/>
        <v>0</v>
      </c>
      <c r="C23" s="149">
        <f>VALUE('Kala1400 (11)'!V39)</f>
        <v>0</v>
      </c>
      <c r="D23" s="149">
        <f>VALUE('Kala1400 (11)'!T39)</f>
        <v>0</v>
      </c>
      <c r="E23" s="149">
        <f>VALUE('Kala1400 (11)'!Q39)</f>
        <v>0</v>
      </c>
      <c r="F23" s="149">
        <f>VALUE('Kala1400 (11)'!B39)</f>
        <v>0</v>
      </c>
    </row>
    <row r="24" spans="1:6">
      <c r="A24" s="149">
        <f>'Kala1400 (11)'!AB40</f>
        <v>0</v>
      </c>
      <c r="B24" s="149">
        <f t="shared" si="0"/>
        <v>0</v>
      </c>
      <c r="C24" s="149">
        <f>VALUE('Kala1400 (11)'!V40)</f>
        <v>0</v>
      </c>
      <c r="D24" s="149">
        <f>VALUE('Kala1400 (11)'!T40)</f>
        <v>0</v>
      </c>
      <c r="E24" s="149">
        <f>VALUE('Kala1400 (11)'!Q40)</f>
        <v>0</v>
      </c>
      <c r="F24" s="149">
        <f>VALUE('Kala1400 (11)'!B40)</f>
        <v>0</v>
      </c>
    </row>
    <row r="25" spans="1:6">
      <c r="A25" s="149">
        <f>'Kala1400 (11)'!AB41</f>
        <v>0</v>
      </c>
      <c r="B25" s="149">
        <f t="shared" si="0"/>
        <v>0</v>
      </c>
      <c r="C25" s="149">
        <f>VALUE('Kala1400 (11)'!V41)</f>
        <v>0</v>
      </c>
      <c r="D25" s="149">
        <f>VALUE('Kala1400 (11)'!T41)</f>
        <v>0</v>
      </c>
      <c r="E25" s="149">
        <f>VALUE('Kala1400 (11)'!Q41)</f>
        <v>0</v>
      </c>
      <c r="F25" s="149">
        <f>VALUE('Kala1400 (11)'!B41)</f>
        <v>0</v>
      </c>
    </row>
    <row r="26" spans="1:6">
      <c r="A26" s="149">
        <f>'Kala1400 (11)'!AB42</f>
        <v>0</v>
      </c>
      <c r="B26" s="149">
        <f t="shared" si="0"/>
        <v>0</v>
      </c>
      <c r="C26" s="149">
        <f>VALUE('Kala1400 (11)'!V42)</f>
        <v>0</v>
      </c>
      <c r="D26" s="149">
        <f>VALUE('Kala1400 (11)'!T42)</f>
        <v>0</v>
      </c>
      <c r="E26" s="149">
        <f>VALUE('Kala1400 (11)'!Q42)</f>
        <v>0</v>
      </c>
      <c r="F26" s="149">
        <f>VALUE('Kala1400 (11)'!B42)</f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03">
    <tabColor rgb="FF7030A0"/>
  </sheetPr>
  <dimension ref="A3:J26"/>
  <sheetViews>
    <sheetView rightToLeft="1" zoomScale="80" zoomScaleNormal="80" workbookViewId="0">
      <selection activeCell="B18" sqref="B18:C22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(11)'!$A$2:$G$10,2,FALSE),0)</f>
        <v>12</v>
      </c>
      <c r="D6" s="21">
        <f>IFERROR(VLOOKUP($A6,'FKala1400 (11)'!$A$2:$G$10,3,FALSE),0)</f>
        <v>75</v>
      </c>
      <c r="E6" s="21">
        <f>IFERROR(VLOOKUP($A6,'FKala1400 (11)'!$A$2:$G$10,4,FALSE),0)</f>
        <v>65</v>
      </c>
      <c r="F6" s="21">
        <f>IFERROR(VLOOKUP($A6,'FKala1400 (11)'!$A$2:$G$10,5,FALSE),0)</f>
        <v>22</v>
      </c>
      <c r="G6" s="119">
        <f>IFERROR(VLOOKUP($A6,'FKala1400 (11)'!$A$2:$G$10,6,FALSE),0)</f>
        <v>56372387304</v>
      </c>
    </row>
    <row r="7" spans="1:10">
      <c r="A7" s="299"/>
      <c r="B7" s="23" t="s">
        <v>85</v>
      </c>
      <c r="C7" s="24">
        <f>IFERROR(VLOOKUP($A6,'FKala99 (11)'!$A$2:$G$10,2,FALSE),0)</f>
        <v>8</v>
      </c>
      <c r="D7" s="24">
        <f>IFERROR(VLOOKUP($A6,'FKala99 (11)'!$A$2:$G$10,3,FALSE),0)</f>
        <v>7</v>
      </c>
      <c r="E7" s="24">
        <f>IFERROR(VLOOKUP($A6,'FKala99 (11)'!$A$2:$G$10,4,FALSE),0)</f>
        <v>8</v>
      </c>
      <c r="F7" s="24">
        <f>IFERROR(VLOOKUP($A6,'FKala99 (11)'!$A$2:$G$10,5,FALSE),0)</f>
        <v>7</v>
      </c>
      <c r="G7" s="24">
        <f>IFERROR(VLOOKUP($A6,'FKala99 (11)'!$A$2:$G$10,6,FALSE),0)</f>
        <v>63681280</v>
      </c>
    </row>
    <row r="8" spans="1:10" ht="30" customHeight="1" thickBot="1">
      <c r="A8" s="300"/>
      <c r="B8" s="26" t="s">
        <v>51</v>
      </c>
      <c r="C8" s="27">
        <f>IFERROR(C6/C7-1,"-")</f>
        <v>0.5</v>
      </c>
      <c r="D8" s="27">
        <f>IFERROR(D6/D7-1,"-")</f>
        <v>9.7142857142857135</v>
      </c>
      <c r="E8" s="27">
        <f>IFERROR(E6/E7-1,"-")</f>
        <v>7.125</v>
      </c>
      <c r="F8" s="27">
        <f>IFERROR(F6/F7-1,"-")</f>
        <v>2.1428571428571428</v>
      </c>
      <c r="G8" s="27">
        <f>IFERROR(G6/G7-1,"-")</f>
        <v>884.22698199533681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(11)'!$A$2:$G$10,2,FALSE),0)</f>
        <v>1</v>
      </c>
      <c r="D9" s="21">
        <f>IFERROR(VLOOKUP($A9,'FKala1400 (11)'!$A$2:$G$10,3,FALSE),0)</f>
        <v>3</v>
      </c>
      <c r="E9" s="21">
        <f>IFERROR(VLOOKUP($A9,'FKala1400 (11)'!$A$2:$G$10,4,FALSE),0)</f>
        <v>1</v>
      </c>
      <c r="F9" s="21">
        <f>IFERROR(VLOOKUP($A9,'FKala1400 (11)'!$A$2:$G$10,5,FALSE),0)</f>
        <v>3</v>
      </c>
      <c r="G9" s="55">
        <f>IFERROR(VLOOKUP($A9,'FKala1400 (11)'!$A$2:$G$10,6,FALSE),0)</f>
        <v>0</v>
      </c>
    </row>
    <row r="10" spans="1:10" ht="21" customHeight="1">
      <c r="A10" s="301"/>
      <c r="B10" s="23" t="s">
        <v>85</v>
      </c>
      <c r="C10" s="24">
        <f>IFERROR(VLOOKUP($A9,'FKala99 (11)'!$A$2:$G$10,2,FALSE),0)</f>
        <v>0</v>
      </c>
      <c r="D10" s="24">
        <f>IFERROR(VLOOKUP($A9,'FKala99 (11)'!$A$2:$G$10,3,FALSE),0)</f>
        <v>1</v>
      </c>
      <c r="E10" s="24">
        <f>IFERROR(VLOOKUP($A9,'FKala99 (11)'!$A$2:$G$10,4,FALSE),0)</f>
        <v>1</v>
      </c>
      <c r="F10" s="24">
        <f>IFERROR(VLOOKUP($A9,'FKala99 (11)'!$A$2:$G$10,5,FALSE),0)</f>
        <v>0</v>
      </c>
      <c r="G10" s="24">
        <f>IFERROR(VLOOKUP($A9,'FKala99 (11)'!$A$2:$G$10,6,FALSE),0)</f>
        <v>0</v>
      </c>
    </row>
    <row r="11" spans="1:10" ht="30" customHeight="1" thickBot="1">
      <c r="A11" s="301"/>
      <c r="B11" s="29" t="s">
        <v>51</v>
      </c>
      <c r="C11" s="30" t="str">
        <f>IFERROR(C9/C10-1,"-")</f>
        <v>-</v>
      </c>
      <c r="D11" s="30">
        <f>IFERROR(D9/D10-1,"-")</f>
        <v>2</v>
      </c>
      <c r="E11" s="30">
        <f>IFERROR(E9/E10-1,"-")</f>
        <v>0</v>
      </c>
      <c r="F11" s="30" t="str">
        <f>IFERROR(F9/F10-1,"-")</f>
        <v>-</v>
      </c>
      <c r="G11" s="30" t="str">
        <f>IFERROR(G9/G10-1,"-")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IFERROR(VLOOKUP($A12,'FKala1400 (11)'!$A$2:$G$10,2,FALSE),0)</f>
        <v>9</v>
      </c>
      <c r="D12" s="34">
        <f>IFERROR(VLOOKUP($A12,'FKala1400 (11)'!$A$2:$G$10,3,FALSE),0)</f>
        <v>33</v>
      </c>
      <c r="E12" s="34">
        <f>IFERROR(VLOOKUP($A12,'FKala1400 (11)'!$A$2:$G$10,4,FALSE),0)</f>
        <v>34</v>
      </c>
      <c r="F12" s="34">
        <f>IFERROR(VLOOKUP($A12,'FKala1400 (11)'!$A$2:$G$10,5,FALSE),0)</f>
        <v>8</v>
      </c>
      <c r="G12" s="57">
        <f>IFERROR(VLOOKUP($A12,'FKala1400 (11)'!$A$2:$G$10,6,FALSE),0)</f>
        <v>14194239300</v>
      </c>
    </row>
    <row r="13" spans="1:10" ht="21" customHeight="1">
      <c r="A13" s="301"/>
      <c r="B13" s="23" t="s">
        <v>85</v>
      </c>
      <c r="C13" s="24">
        <f>IFERROR(VLOOKUP($A12,'FKala99 (11)'!$A$2:$G$10,2,FALSE),0)</f>
        <v>1</v>
      </c>
      <c r="D13" s="24">
        <f>IFERROR(VLOOKUP($A12,'FKala99 (11)'!$A$2:$G$10,3,FALSE),0)</f>
        <v>11</v>
      </c>
      <c r="E13" s="24">
        <f>IFERROR(VLOOKUP($A12,'FKala99 (11)'!$A$2:$G$10,4,FALSE),0)</f>
        <v>10</v>
      </c>
      <c r="F13" s="24">
        <f>IFERROR(VLOOKUP($A12,'FKala99 (11)'!$A$2:$G$10,5,FALSE),0)</f>
        <v>2</v>
      </c>
      <c r="G13" s="24">
        <f>IFERROR(VLOOKUP($A12,'FKala99 (11)'!$A$2:$G$10,6,FALSE),0)</f>
        <v>2122171000</v>
      </c>
    </row>
    <row r="14" spans="1:10" ht="30" customHeight="1" thickBot="1">
      <c r="A14" s="301"/>
      <c r="B14" s="36" t="s">
        <v>51</v>
      </c>
      <c r="C14" s="30">
        <f>IFERROR(C12/C13-1,"-")</f>
        <v>8</v>
      </c>
      <c r="D14" s="30">
        <f>IFERROR(D12/D13-1,"-")</f>
        <v>2</v>
      </c>
      <c r="E14" s="30">
        <f>IFERROR(E12/E13-1,"-")</f>
        <v>2.4</v>
      </c>
      <c r="F14" s="30">
        <f>IFERROR(F12/F13-1,"-")</f>
        <v>3</v>
      </c>
      <c r="G14" s="30">
        <f>IFERROR(G12/G13-1,"-")</f>
        <v>5.6885464460686723</v>
      </c>
    </row>
    <row r="15" spans="1:10">
      <c r="A15" s="413" t="s">
        <v>59</v>
      </c>
      <c r="B15" s="37" t="s">
        <v>104</v>
      </c>
      <c r="C15" s="38">
        <f>C12+C9+C6</f>
        <v>22</v>
      </c>
      <c r="D15" s="38">
        <f t="shared" ref="D15:G16" si="0">D12+D9+D6</f>
        <v>111</v>
      </c>
      <c r="E15" s="38">
        <f t="shared" si="0"/>
        <v>100</v>
      </c>
      <c r="F15" s="38">
        <f t="shared" si="0"/>
        <v>33</v>
      </c>
      <c r="G15" s="38">
        <f t="shared" si="0"/>
        <v>70566626604</v>
      </c>
    </row>
    <row r="16" spans="1:10" ht="21.75" thickBot="1">
      <c r="A16" s="414"/>
      <c r="B16" s="23" t="s">
        <v>85</v>
      </c>
      <c r="C16" s="40">
        <f>C13+C10+C7</f>
        <v>9</v>
      </c>
      <c r="D16" s="40">
        <f t="shared" si="0"/>
        <v>19</v>
      </c>
      <c r="E16" s="40">
        <f t="shared" si="0"/>
        <v>19</v>
      </c>
      <c r="F16" s="40">
        <f t="shared" si="0"/>
        <v>9</v>
      </c>
      <c r="G16" s="40">
        <f t="shared" si="0"/>
        <v>2185852280</v>
      </c>
    </row>
    <row r="17" spans="1:7" ht="30" customHeight="1" thickBot="1">
      <c r="A17" s="415"/>
      <c r="B17" s="42" t="s">
        <v>51</v>
      </c>
      <c r="C17" s="43">
        <f>IFERROR(C15/C16-1,"-")</f>
        <v>1.4444444444444446</v>
      </c>
      <c r="D17" s="43">
        <f>IFERROR(D15/D16-1,"-")</f>
        <v>4.8421052631578947</v>
      </c>
      <c r="E17" s="43">
        <f>IFERROR(E15/E16-1,"-")</f>
        <v>4.2631578947368425</v>
      </c>
      <c r="F17" s="43">
        <f>IFERROR(F15/F16-1,"-")</f>
        <v>2.6666666666666665</v>
      </c>
      <c r="G17" s="43">
        <f>IFERROR(G15/G16-1,"-")</f>
        <v>31.28334652330669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04">
    <tabColor rgb="FF92D050"/>
  </sheetPr>
  <dimension ref="A1:AF29"/>
  <sheetViews>
    <sheetView topLeftCell="B2" zoomScale="80" zoomScaleNormal="80" workbookViewId="0">
      <selection activeCell="B18" sqref="B18:C21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06"/>
      <c r="P2" s="406"/>
      <c r="Q2" s="406"/>
      <c r="Y2" s="407" t="s">
        <v>163</v>
      </c>
      <c r="Z2" s="407"/>
      <c r="AA2" s="407"/>
      <c r="AB2" s="407"/>
    </row>
    <row r="3" spans="1:32" ht="7.35" customHeight="1">
      <c r="O3" s="406"/>
      <c r="P3" s="406"/>
      <c r="Q3" s="406"/>
      <c r="W3" s="408" t="s">
        <v>52</v>
      </c>
      <c r="X3" s="408"/>
      <c r="Y3" s="408"/>
      <c r="Z3" s="408"/>
      <c r="AA3" s="408"/>
      <c r="AB3" s="408"/>
    </row>
    <row r="4" spans="1:32" ht="14.85" customHeight="1">
      <c r="C4" s="409" t="s">
        <v>105</v>
      </c>
      <c r="D4" s="409"/>
      <c r="E4" s="409"/>
      <c r="F4" s="409"/>
      <c r="G4" s="409"/>
      <c r="O4" s="406"/>
      <c r="P4" s="406"/>
      <c r="Q4" s="406"/>
      <c r="W4" s="408"/>
      <c r="X4" s="408"/>
      <c r="Y4" s="408"/>
      <c r="Z4" s="408"/>
      <c r="AA4" s="408"/>
      <c r="AB4" s="408"/>
    </row>
    <row r="5" spans="1:32" ht="7.35" customHeight="1">
      <c r="C5" s="409"/>
      <c r="D5" s="409"/>
      <c r="E5" s="409"/>
      <c r="F5" s="409"/>
      <c r="G5" s="409"/>
      <c r="O5" s="406"/>
      <c r="P5" s="406"/>
      <c r="Q5" s="406"/>
      <c r="W5" s="410" t="s">
        <v>161</v>
      </c>
      <c r="X5" s="410"/>
      <c r="Y5" s="410"/>
      <c r="Z5" s="410"/>
      <c r="AA5" s="411" t="s">
        <v>60</v>
      </c>
      <c r="AB5" s="411"/>
    </row>
    <row r="6" spans="1:32" ht="14.85" customHeight="1">
      <c r="C6" s="409" t="s">
        <v>164</v>
      </c>
      <c r="D6" s="409"/>
      <c r="E6" s="409"/>
      <c r="F6" s="409"/>
      <c r="G6" s="409"/>
      <c r="O6" s="406"/>
      <c r="P6" s="406"/>
      <c r="Q6" s="406"/>
      <c r="W6" s="410"/>
      <c r="X6" s="410"/>
      <c r="Y6" s="410"/>
      <c r="Z6" s="410"/>
      <c r="AA6" s="411"/>
      <c r="AB6" s="411"/>
    </row>
    <row r="7" spans="1:32" ht="6.6" customHeight="1">
      <c r="C7" s="409"/>
      <c r="D7" s="409"/>
      <c r="E7" s="409"/>
      <c r="F7" s="409"/>
      <c r="G7" s="409"/>
      <c r="O7" s="406"/>
      <c r="P7" s="406"/>
      <c r="Q7" s="406"/>
      <c r="W7" s="410"/>
      <c r="X7" s="410"/>
      <c r="Y7" s="410"/>
      <c r="Z7" s="410"/>
    </row>
    <row r="8" spans="1:32" ht="0.75" customHeight="1">
      <c r="C8" s="409"/>
      <c r="D8" s="409"/>
      <c r="E8" s="409"/>
      <c r="F8" s="409"/>
      <c r="G8" s="409"/>
      <c r="O8" s="406"/>
      <c r="P8" s="406"/>
      <c r="Q8" s="406"/>
    </row>
    <row r="9" spans="1:32" ht="6.6" customHeight="1">
      <c r="O9" s="406"/>
      <c r="P9" s="406"/>
      <c r="Q9" s="406"/>
    </row>
    <row r="10" spans="1:32" ht="8.85" customHeight="1">
      <c r="C10" s="412" t="s">
        <v>10</v>
      </c>
      <c r="D10" s="412"/>
      <c r="E10" s="412"/>
      <c r="F10" s="412"/>
      <c r="G10" s="412"/>
      <c r="O10" s="406"/>
      <c r="P10" s="406"/>
      <c r="Q10" s="406"/>
    </row>
    <row r="11" spans="1:32" ht="2.25" customHeight="1">
      <c r="C11" s="412"/>
      <c r="D11" s="412"/>
      <c r="E11" s="412"/>
      <c r="F11" s="412"/>
      <c r="G11" s="412"/>
    </row>
    <row r="12" spans="1:32" ht="3.75" customHeight="1"/>
    <row r="13" spans="1:32" ht="14.85" customHeight="1">
      <c r="W13" s="398" t="s">
        <v>11</v>
      </c>
      <c r="X13" s="398"/>
      <c r="Y13" s="398"/>
      <c r="Z13" s="398"/>
      <c r="AA13" s="398"/>
      <c r="AB13" s="398"/>
    </row>
    <row r="14" spans="1:32" ht="7.35" customHeight="1">
      <c r="A14" s="397" t="s">
        <v>12</v>
      </c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8"/>
      <c r="X14" s="398"/>
      <c r="Y14" s="398"/>
      <c r="Z14" s="398"/>
      <c r="AA14" s="398"/>
      <c r="AB14" s="398"/>
      <c r="AC14" s="397"/>
      <c r="AD14" s="397"/>
      <c r="AE14" s="397"/>
      <c r="AF14" s="397"/>
    </row>
    <row r="15" spans="1:32" ht="14.85" customHeight="1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8" t="s">
        <v>13</v>
      </c>
      <c r="X15" s="398"/>
      <c r="Y15" s="398"/>
      <c r="Z15" s="398"/>
      <c r="AA15" s="398"/>
      <c r="AB15" s="398"/>
      <c r="AC15" s="397"/>
      <c r="AD15" s="397"/>
      <c r="AE15" s="397"/>
      <c r="AF15" s="397"/>
    </row>
    <row r="16" spans="1:32" ht="7.35" customHeight="1">
      <c r="W16" s="398"/>
      <c r="X16" s="398"/>
      <c r="Y16" s="398"/>
      <c r="Z16" s="398"/>
      <c r="AA16" s="398"/>
      <c r="AB16" s="398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399" t="s">
        <v>14</v>
      </c>
      <c r="C18" s="400"/>
      <c r="D18" s="401"/>
      <c r="E18" s="399" t="s">
        <v>15</v>
      </c>
      <c r="F18" s="401"/>
      <c r="G18" s="399" t="s">
        <v>16</v>
      </c>
      <c r="H18" s="400"/>
      <c r="I18" s="401"/>
      <c r="J18" s="399" t="s">
        <v>17</v>
      </c>
      <c r="K18" s="401"/>
      <c r="L18" s="399" t="s">
        <v>18</v>
      </c>
      <c r="M18" s="401"/>
      <c r="N18" s="399" t="s">
        <v>19</v>
      </c>
      <c r="O18" s="400"/>
      <c r="P18" s="400"/>
      <c r="Q18" s="400"/>
      <c r="R18" s="401"/>
      <c r="S18" s="399" t="s">
        <v>20</v>
      </c>
      <c r="T18" s="401"/>
      <c r="U18" s="399" t="s">
        <v>21</v>
      </c>
      <c r="V18" s="400"/>
      <c r="W18" s="401"/>
      <c r="X18" s="399" t="s">
        <v>22</v>
      </c>
      <c r="Y18" s="402"/>
      <c r="Z18" s="399" t="s">
        <v>23</v>
      </c>
      <c r="AA18" s="402"/>
      <c r="AB18" s="399" t="s">
        <v>44</v>
      </c>
      <c r="AC18" s="402"/>
      <c r="AD18" s="399" t="s">
        <v>7</v>
      </c>
      <c r="AE18" s="167"/>
    </row>
    <row r="19" spans="1:31" ht="29.65" customHeight="1">
      <c r="A19" s="168"/>
      <c r="B19" s="377" t="s">
        <v>24</v>
      </c>
      <c r="C19" s="378"/>
      <c r="D19" s="175" t="s">
        <v>25</v>
      </c>
      <c r="E19" s="175" t="s">
        <v>26</v>
      </c>
      <c r="F19" s="175" t="s">
        <v>25</v>
      </c>
      <c r="G19" s="377" t="s">
        <v>26</v>
      </c>
      <c r="H19" s="378"/>
      <c r="I19" s="175" t="s">
        <v>25</v>
      </c>
      <c r="J19" s="175" t="s">
        <v>26</v>
      </c>
      <c r="K19" s="175" t="s">
        <v>25</v>
      </c>
      <c r="L19" s="175" t="s">
        <v>26</v>
      </c>
      <c r="M19" s="175" t="s">
        <v>25</v>
      </c>
      <c r="N19" s="377" t="s">
        <v>26</v>
      </c>
      <c r="O19" s="394"/>
      <c r="P19" s="378"/>
      <c r="Q19" s="377" t="s">
        <v>25</v>
      </c>
      <c r="R19" s="378"/>
      <c r="S19" s="175" t="s">
        <v>26</v>
      </c>
      <c r="T19" s="175" t="s">
        <v>25</v>
      </c>
      <c r="U19" s="175" t="s">
        <v>26</v>
      </c>
      <c r="V19" s="377" t="s">
        <v>25</v>
      </c>
      <c r="W19" s="378"/>
      <c r="X19" s="403"/>
      <c r="Y19" s="404"/>
      <c r="Z19" s="403"/>
      <c r="AA19" s="404"/>
      <c r="AB19" s="403"/>
      <c r="AC19" s="404"/>
      <c r="AD19" s="405"/>
      <c r="AE19" s="167"/>
    </row>
    <row r="20" spans="1:31" ht="29.65" customHeight="1">
      <c r="A20" s="168"/>
      <c r="B20" s="386">
        <v>101893500</v>
      </c>
      <c r="C20" s="387"/>
      <c r="D20" s="181">
        <v>47</v>
      </c>
      <c r="E20" s="176">
        <v>0</v>
      </c>
      <c r="F20" s="181">
        <v>1</v>
      </c>
      <c r="G20" s="386">
        <v>0</v>
      </c>
      <c r="H20" s="387"/>
      <c r="I20" s="181">
        <v>1</v>
      </c>
      <c r="J20" s="177">
        <v>0</v>
      </c>
      <c r="K20" s="182">
        <v>2</v>
      </c>
      <c r="L20" s="177">
        <v>19429000</v>
      </c>
      <c r="M20" s="182">
        <v>53</v>
      </c>
      <c r="N20" s="388">
        <v>0</v>
      </c>
      <c r="O20" s="389"/>
      <c r="P20" s="390"/>
      <c r="Q20" s="391">
        <v>7</v>
      </c>
      <c r="R20" s="392"/>
      <c r="S20" s="177">
        <v>19429000</v>
      </c>
      <c r="T20" s="182">
        <v>57</v>
      </c>
      <c r="U20" s="177">
        <v>19429000</v>
      </c>
      <c r="V20" s="391">
        <v>61</v>
      </c>
      <c r="W20" s="392"/>
      <c r="X20" s="393" t="s">
        <v>8</v>
      </c>
      <c r="Y20" s="392"/>
      <c r="Z20" s="393" t="s">
        <v>27</v>
      </c>
      <c r="AA20" s="392"/>
      <c r="AB20" s="377" t="s">
        <v>43</v>
      </c>
      <c r="AC20" s="392"/>
      <c r="AD20" s="178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395"/>
      <c r="AC21" s="396"/>
      <c r="AD21" s="166"/>
      <c r="AE21" s="167"/>
    </row>
    <row r="22" spans="1:31" ht="29.65" customHeight="1">
      <c r="A22" s="168"/>
      <c r="B22" s="380">
        <v>454044402101</v>
      </c>
      <c r="C22" s="381"/>
      <c r="D22" s="183">
        <v>5500</v>
      </c>
      <c r="E22" s="179">
        <v>102402162490</v>
      </c>
      <c r="F22" s="183">
        <v>455</v>
      </c>
      <c r="G22" s="380">
        <v>128065010701</v>
      </c>
      <c r="H22" s="381"/>
      <c r="I22" s="183">
        <v>94</v>
      </c>
      <c r="J22" s="180">
        <v>95695951779</v>
      </c>
      <c r="K22" s="184">
        <v>217</v>
      </c>
      <c r="L22" s="180">
        <v>987640482282</v>
      </c>
      <c r="M22" s="184">
        <v>5581</v>
      </c>
      <c r="N22" s="382">
        <v>893765268850</v>
      </c>
      <c r="O22" s="383"/>
      <c r="P22" s="384"/>
      <c r="Q22" s="385">
        <v>2346</v>
      </c>
      <c r="R22" s="378"/>
      <c r="S22" s="180">
        <v>1310395955452</v>
      </c>
      <c r="T22" s="184">
        <v>6275</v>
      </c>
      <c r="U22" s="180">
        <v>1329496281767</v>
      </c>
      <c r="V22" s="385">
        <v>7497</v>
      </c>
      <c r="W22" s="378"/>
      <c r="X22" s="377" t="s">
        <v>8</v>
      </c>
      <c r="Y22" s="378"/>
      <c r="Z22" s="377" t="s">
        <v>27</v>
      </c>
      <c r="AA22" s="378"/>
      <c r="AB22" s="377" t="s">
        <v>28</v>
      </c>
      <c r="AC22" s="378"/>
      <c r="AD22" s="175" t="s">
        <v>65</v>
      </c>
      <c r="AE22" s="167"/>
    </row>
    <row r="23" spans="1:31" ht="29.65" customHeight="1">
      <c r="A23" s="168"/>
      <c r="B23" s="380">
        <v>185771599420</v>
      </c>
      <c r="C23" s="381"/>
      <c r="D23" s="183">
        <v>537</v>
      </c>
      <c r="E23" s="179">
        <v>67190415462</v>
      </c>
      <c r="F23" s="183">
        <v>46</v>
      </c>
      <c r="G23" s="380">
        <v>63111116717</v>
      </c>
      <c r="H23" s="381"/>
      <c r="I23" s="183">
        <v>17</v>
      </c>
      <c r="J23" s="180">
        <v>90109139995</v>
      </c>
      <c r="K23" s="184">
        <v>109</v>
      </c>
      <c r="L23" s="180">
        <v>234365722957</v>
      </c>
      <c r="M23" s="184">
        <v>618</v>
      </c>
      <c r="N23" s="382">
        <v>673819388620</v>
      </c>
      <c r="O23" s="383"/>
      <c r="P23" s="384"/>
      <c r="Q23" s="385">
        <v>221</v>
      </c>
      <c r="R23" s="378"/>
      <c r="S23" s="180">
        <v>429634557320</v>
      </c>
      <c r="T23" s="184">
        <v>730</v>
      </c>
      <c r="U23" s="180">
        <v>859756168990</v>
      </c>
      <c r="V23" s="385">
        <v>781</v>
      </c>
      <c r="W23" s="378"/>
      <c r="X23" s="377" t="s">
        <v>8</v>
      </c>
      <c r="Y23" s="378"/>
      <c r="Z23" s="377" t="s">
        <v>27</v>
      </c>
      <c r="AA23" s="378"/>
      <c r="AB23" s="377" t="s">
        <v>42</v>
      </c>
      <c r="AC23" s="378"/>
      <c r="AD23" s="175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62.1" customHeight="1"/>
    <row r="26" spans="1:31" ht="62.85" customHeight="1"/>
    <row r="27" spans="1:31" ht="5.85" customHeight="1"/>
    <row r="28" spans="1:31" ht="22.15" customHeight="1">
      <c r="A28" s="379" t="s">
        <v>9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</row>
    <row r="29" spans="1:31" ht="1.5" customHeight="1"/>
  </sheetData>
  <mergeCells count="54">
    <mergeCell ref="O2:Q10"/>
    <mergeCell ref="Y2:AB2"/>
    <mergeCell ref="W3:AB4"/>
    <mergeCell ref="C4:G5"/>
    <mergeCell ref="W5:Z7"/>
    <mergeCell ref="AA5:AB6"/>
    <mergeCell ref="C6:G8"/>
    <mergeCell ref="C10:G11"/>
    <mergeCell ref="AD18:AD19"/>
    <mergeCell ref="W13:AB14"/>
    <mergeCell ref="A14:V15"/>
    <mergeCell ref="AC14:AF15"/>
    <mergeCell ref="W15:AB16"/>
    <mergeCell ref="B18:D18"/>
    <mergeCell ref="E18:F18"/>
    <mergeCell ref="G18:I18"/>
    <mergeCell ref="J18:K18"/>
    <mergeCell ref="L18:M18"/>
    <mergeCell ref="N18:R18"/>
    <mergeCell ref="S18:T18"/>
    <mergeCell ref="U18:W18"/>
    <mergeCell ref="X18:Y19"/>
    <mergeCell ref="Z18:AA19"/>
    <mergeCell ref="AB18:AC19"/>
    <mergeCell ref="B19:C19"/>
    <mergeCell ref="G19:H19"/>
    <mergeCell ref="N19:P19"/>
    <mergeCell ref="Q19:R19"/>
    <mergeCell ref="V19:W19"/>
    <mergeCell ref="X20:Y20"/>
    <mergeCell ref="Z20:AA20"/>
    <mergeCell ref="AB20:AC21"/>
    <mergeCell ref="B22:C22"/>
    <mergeCell ref="G22:H22"/>
    <mergeCell ref="N22:P22"/>
    <mergeCell ref="Q22:R22"/>
    <mergeCell ref="V22:W22"/>
    <mergeCell ref="X22:Y22"/>
    <mergeCell ref="Z22:AA22"/>
    <mergeCell ref="B20:C20"/>
    <mergeCell ref="G20:H20"/>
    <mergeCell ref="N20:P20"/>
    <mergeCell ref="Q20:R20"/>
    <mergeCell ref="V20:W20"/>
    <mergeCell ref="A28:R28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</mergeCells>
  <hyperlinks>
    <hyperlink ref="D20" r:id="rId1" display="http://172.16.90.7:88/ReportViewer.aspx?reportName=PProductStatisticsPecuniary&amp;@Clicked=Clicked&amp;@Detail=Pecuniary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param=1&amp;@CreateCaseType=&amp;@PBTradeUnitTypeID=&amp;@TradeUnitTypeID=" xr:uid="{00000000-0004-0000-5300-000000000000}"/>
    <hyperlink ref="F20" r:id="rId2" display="http://172.16.90.7:88/ReportViewer.aspx?reportName=PProductStatisticsDetailReport&amp;@Clicked=Clicked&amp;@Detail=Writ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1000000}"/>
    <hyperlink ref="I20" r:id="rId3" display="http://172.16.90.7:88/ReportViewer.aspx?reportName=PProductStatisticsDetailReport&amp;@Clicked=Clicked&amp;@Detail=Incapacity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2000000}"/>
    <hyperlink ref="K20" r:id="rId4" display="http://172.16.90.7:88/ReportViewer.aspx?reportName=PProductStatisticsDetailReport&amp;@Clicked=Clicked&amp;@Detail=Absolution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3000000}"/>
    <hyperlink ref="M20" r:id="rId5" display="http://172.16.90.7:88/ReportViewer.aspx?reportName=PProductStatisticsDetailReport&amp;@Clicked=Clicked&amp;@Detail=Penalty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4000000}"/>
    <hyperlink ref="Q20" r:id="rId6" display="http://172.16.90.7:88/ReportViewer.aspx?reportName=PProductStatisticsDetailReport&amp;@Clicked=Clicked&amp;@Detail=Remained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5000000}"/>
    <hyperlink ref="T20" r:id="rId7" display="http://172.16.90.7:88/ReportViewer.aspx?reportName=PProductStatisticsDetailReport&amp;@Clicked=Clicked&amp;@Detail=Output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6000000}"/>
    <hyperlink ref="V20" r:id="rId8" display="http://172.16.90.7:88/ReportViewer.aspx?reportName=PProductStatisticsDetailReport&amp;@Clicked=Clicked&amp;@Detail=Input&amp;@LCode=1&amp;@fromdatetime=1399/01/01&amp;@todatetime=1399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7000000}"/>
    <hyperlink ref="D22" r:id="rId9" display="http://172.16.90.7:88/ReportViewer.aspx?reportName=PProductStatisticsPecuniary&amp;@Clicked=Clicked&amp;@Detail=Pecuniary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param=1&amp;@CreateCaseType=&amp;@PBTradeUnitTypeID=&amp;@TradeUnitTypeID=" xr:uid="{00000000-0004-0000-5300-000008000000}"/>
    <hyperlink ref="F22" r:id="rId10" display="http://172.16.90.7:88/ReportViewer.aspx?reportName=PProductStatisticsDetailReport&amp;@Clicked=Clicked&amp;@Detail=Writ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9000000}"/>
    <hyperlink ref="I22" r:id="rId11" display="http://172.16.90.7:88/ReportViewer.aspx?reportName=PProductStatisticsDetailReport&amp;@Clicked=Clicked&amp;@Detail=Incapacity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A000000}"/>
    <hyperlink ref="K22" r:id="rId12" display="http://172.16.90.7:88/ReportViewer.aspx?reportName=PProductStatisticsDetailReport&amp;@Clicked=Clicked&amp;@Detail=Absolution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B000000}"/>
    <hyperlink ref="M22" r:id="rId13" display="http://172.16.90.7:88/ReportViewer.aspx?reportName=PProductStatisticsDetailReport&amp;@Clicked=Clicked&amp;@Detail=Penalty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C000000}"/>
    <hyperlink ref="Q22" r:id="rId14" display="http://172.16.90.7:88/ReportViewer.aspx?reportName=PProductStatisticsDetailReport&amp;@Clicked=Clicked&amp;@Detail=Remained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D000000}"/>
    <hyperlink ref="T22" r:id="rId15" display="http://172.16.90.7:88/ReportViewer.aspx?reportName=PProductStatisticsDetailReport&amp;@Clicked=Clicked&amp;@Detail=Output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E000000}"/>
    <hyperlink ref="V22" r:id="rId16" display="http://172.16.90.7:88/ReportViewer.aspx?reportName=PProductStatisticsDetailReport&amp;@Clicked=Clicked&amp;@Detail=Input&amp;@LCode=1&amp;@fromdatetime=1399/01/01&amp;@todatetime=1399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0F000000}"/>
    <hyperlink ref="D23" r:id="rId17" display="http://172.16.90.7:88/ReportViewer.aspx?reportName=PProductStatisticsPecuniary&amp;@Clicked=Clicked&amp;@Detail=Pecuniary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param=1&amp;@CreateCaseType=&amp;@PBTradeUnitTypeID=&amp;@TradeUnitTypeID=" xr:uid="{00000000-0004-0000-5300-000010000000}"/>
    <hyperlink ref="F23" r:id="rId18" display="http://172.16.90.7:88/ReportViewer.aspx?reportName=PProductStatisticsDetailReport&amp;@Clicked=Clicked&amp;@Detail=Writ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11000000}"/>
    <hyperlink ref="I23" r:id="rId19" display="http://172.16.90.7:88/ReportViewer.aspx?reportName=PProductStatisticsDetailReport&amp;@Clicked=Clicked&amp;@Detail=Incapacity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12000000}"/>
    <hyperlink ref="K23" r:id="rId20" display="http://172.16.90.7:88/ReportViewer.aspx?reportName=PProductStatisticsDetailReport&amp;@Clicked=Clicked&amp;@Detail=Absolution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13000000}"/>
    <hyperlink ref="M23" r:id="rId21" display="http://172.16.90.7:88/ReportViewer.aspx?reportName=PProductStatisticsDetailReport&amp;@Clicked=Clicked&amp;@Detail=Penalty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14000000}"/>
    <hyperlink ref="Q23" r:id="rId22" display="http://172.16.90.7:88/ReportViewer.aspx?reportName=PProductStatisticsDetailReport&amp;@Clicked=Clicked&amp;@Detail=Remained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15000000}"/>
    <hyperlink ref="T23" r:id="rId23" display="http://172.16.90.7:88/ReportViewer.aspx?reportName=PProductStatisticsDetailReport&amp;@Clicked=Clicked&amp;@Detail=Output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16000000}"/>
    <hyperlink ref="V23" r:id="rId24" display="http://172.16.90.7:88/ReportViewer.aspx?reportName=PProductStatisticsDetailReport&amp;@Clicked=Clicked&amp;@Detail=Input&amp;@LCode=1&amp;@fromdatetime=1399/01/01&amp;@todatetime=1399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300-000017000000}"/>
  </hyperlinks>
  <pageMargins left="0.7" right="0.7" top="0.75" bottom="0.75" header="0.3" footer="0.3"/>
  <drawing r:id="rId25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05">
    <tabColor theme="7" tint="0.59999389629810485"/>
  </sheetPr>
  <dimension ref="A1:F26"/>
  <sheetViews>
    <sheetView rightToLeft="1" workbookViewId="0">
      <selection activeCell="B18" sqref="B18:C21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>
        <f>'Kala99 (12)'!AB16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(12)'!AB18</f>
        <v>موضوع پرونده</v>
      </c>
      <c r="B2" s="149">
        <f>D2+E2-C2</f>
        <v>0</v>
      </c>
      <c r="C2" s="149">
        <f>VALUE('Kala99 (12)'!V18)</f>
        <v>0</v>
      </c>
      <c r="D2" s="149">
        <f>VALUE('Kala99 (12)'!T18)</f>
        <v>0</v>
      </c>
      <c r="E2" s="149">
        <f>VALUE('Kala99 (12)'!Q18)</f>
        <v>0</v>
      </c>
      <c r="F2" s="149" t="e">
        <f>VALUE('Kala99 (12)'!B18)</f>
        <v>#VALUE!</v>
      </c>
    </row>
    <row r="3" spans="1:6">
      <c r="A3" s="149">
        <f>'Kala99 (12)'!AB19</f>
        <v>0</v>
      </c>
      <c r="B3" s="149" t="e">
        <f t="shared" ref="B3:B26" si="0">D3+E3-C3</f>
        <v>#VALUE!</v>
      </c>
      <c r="C3" s="149" t="e">
        <f>VALUE('Kala99 (12)'!V19)</f>
        <v>#VALUE!</v>
      </c>
      <c r="D3" s="149" t="e">
        <f>VALUE('Kala99 (12)'!T19)</f>
        <v>#VALUE!</v>
      </c>
      <c r="E3" s="149" t="e">
        <f>VALUE('Kala99 (12)'!Q19)</f>
        <v>#VALUE!</v>
      </c>
      <c r="F3" s="149" t="e">
        <f>VALUE('Kala99 (12)'!B19)</f>
        <v>#VALUE!</v>
      </c>
    </row>
    <row r="4" spans="1:6">
      <c r="A4" s="149" t="str">
        <f>'Kala99 (12)'!AB20</f>
        <v>پرونده ويژه بهداشت، دارو و درمان</v>
      </c>
      <c r="B4" s="149">
        <f t="shared" si="0"/>
        <v>3</v>
      </c>
      <c r="C4" s="149">
        <f>VALUE('Kala99 (12)'!V20)</f>
        <v>61</v>
      </c>
      <c r="D4" s="149">
        <f>VALUE('Kala99 (12)'!T20)</f>
        <v>57</v>
      </c>
      <c r="E4" s="149">
        <f>VALUE('Kala99 (12)'!Q20)</f>
        <v>7</v>
      </c>
      <c r="F4" s="149">
        <f>VALUE('Kala99 (12)'!B20)</f>
        <v>101893500</v>
      </c>
    </row>
    <row r="5" spans="1:6">
      <c r="A5" s="149">
        <f>'Kala99 (12)'!AB21</f>
        <v>0</v>
      </c>
      <c r="B5" s="149">
        <f t="shared" si="0"/>
        <v>0</v>
      </c>
      <c r="C5" s="149">
        <f>VALUE('Kala99 (12)'!V21)</f>
        <v>0</v>
      </c>
      <c r="D5" s="149">
        <f>VALUE('Kala99 (12)'!T21)</f>
        <v>0</v>
      </c>
      <c r="E5" s="149">
        <f>VALUE('Kala99 (12)'!Q21)</f>
        <v>0</v>
      </c>
      <c r="F5" s="149">
        <f>VALUE('Kala99 (12)'!B21)</f>
        <v>0</v>
      </c>
    </row>
    <row r="6" spans="1:6">
      <c r="A6" s="149" t="str">
        <f>'Kala99 (12)'!AB22</f>
        <v>کالا و خدمات</v>
      </c>
      <c r="B6" s="149">
        <f t="shared" si="0"/>
        <v>1124</v>
      </c>
      <c r="C6" s="149">
        <f>VALUE('Kala99 (12)'!V22)</f>
        <v>7497</v>
      </c>
      <c r="D6" s="149">
        <f>VALUE('Kala99 (12)'!T22)</f>
        <v>6275</v>
      </c>
      <c r="E6" s="149">
        <f>VALUE('Kala99 (12)'!Q22)</f>
        <v>2346</v>
      </c>
      <c r="F6" s="149">
        <f>VALUE('Kala99 (12)'!B22)</f>
        <v>454044402101</v>
      </c>
    </row>
    <row r="7" spans="1:6">
      <c r="A7" s="149" t="str">
        <f>'Kala99 (12)'!AB23</f>
        <v>پرونده قاچاق کالا و ارز</v>
      </c>
      <c r="B7" s="149">
        <f t="shared" si="0"/>
        <v>170</v>
      </c>
      <c r="C7" s="149">
        <f>VALUE('Kala99 (12)'!V23)</f>
        <v>781</v>
      </c>
      <c r="D7" s="149">
        <f>VALUE('Kala99 (12)'!T23)</f>
        <v>730</v>
      </c>
      <c r="E7" s="149">
        <f>VALUE('Kala99 (12)'!Q23)</f>
        <v>221</v>
      </c>
      <c r="F7" s="149">
        <f>VALUE('Kala99 (12)'!B23)</f>
        <v>185771599420</v>
      </c>
    </row>
    <row r="8" spans="1:6">
      <c r="A8" s="149">
        <f>'Kala99 (12)'!AB24</f>
        <v>0</v>
      </c>
      <c r="B8" s="149">
        <f t="shared" si="0"/>
        <v>0</v>
      </c>
      <c r="C8" s="149">
        <f>VALUE('Kala99 (12)'!V24)</f>
        <v>0</v>
      </c>
      <c r="D8" s="149">
        <f>VALUE('Kala99 (12)'!T24)</f>
        <v>0</v>
      </c>
      <c r="E8" s="149">
        <f>VALUE('Kala99 (12)'!Q24)</f>
        <v>0</v>
      </c>
      <c r="F8" s="149">
        <f>VALUE('Kala99 (12)'!B24)</f>
        <v>0</v>
      </c>
    </row>
    <row r="9" spans="1:6">
      <c r="A9" s="149">
        <f>'Kala99 (12)'!AB25</f>
        <v>0</v>
      </c>
      <c r="B9" s="149">
        <f t="shared" si="0"/>
        <v>0</v>
      </c>
      <c r="C9" s="149">
        <f>VALUE('Kala99 (12)'!V25)</f>
        <v>0</v>
      </c>
      <c r="D9" s="149">
        <f>VALUE('Kala99 (12)'!T25)</f>
        <v>0</v>
      </c>
      <c r="E9" s="149">
        <f>VALUE('Kala99 (12)'!Q25)</f>
        <v>0</v>
      </c>
      <c r="F9" s="149">
        <f>VALUE('Kala99 (12)'!B25)</f>
        <v>0</v>
      </c>
    </row>
    <row r="10" spans="1:6">
      <c r="A10" s="149">
        <f>'Kala99 (12)'!AB26</f>
        <v>0</v>
      </c>
      <c r="B10" s="149">
        <f t="shared" si="0"/>
        <v>0</v>
      </c>
      <c r="C10" s="149">
        <f>VALUE('Kala99 (12)'!V26)</f>
        <v>0</v>
      </c>
      <c r="D10" s="149">
        <f>VALUE('Kala99 (12)'!T26)</f>
        <v>0</v>
      </c>
      <c r="E10" s="149">
        <f>VALUE('Kala99 (12)'!Q26)</f>
        <v>0</v>
      </c>
      <c r="F10" s="149">
        <f>VALUE('Kala99 (12)'!B26)</f>
        <v>0</v>
      </c>
    </row>
    <row r="11" spans="1:6">
      <c r="A11" s="149">
        <f>'Kala99 (12)'!AB27</f>
        <v>0</v>
      </c>
      <c r="B11" s="149">
        <f t="shared" si="0"/>
        <v>0</v>
      </c>
      <c r="C11" s="149">
        <f>VALUE('Kala99 (12)'!V27)</f>
        <v>0</v>
      </c>
      <c r="D11" s="149">
        <f>VALUE('Kala99 (12)'!T27)</f>
        <v>0</v>
      </c>
      <c r="E11" s="149">
        <f>VALUE('Kala99 (12)'!Q27)</f>
        <v>0</v>
      </c>
      <c r="F11" s="149">
        <f>VALUE('Kala99 (12)'!B27)</f>
        <v>0</v>
      </c>
    </row>
    <row r="12" spans="1:6">
      <c r="A12" s="149">
        <f>'Kala99 (12)'!AB28</f>
        <v>0</v>
      </c>
      <c r="B12" s="149">
        <f t="shared" si="0"/>
        <v>0</v>
      </c>
      <c r="C12" s="149">
        <f>VALUE('Kala99 (12)'!V28)</f>
        <v>0</v>
      </c>
      <c r="D12" s="149">
        <f>VALUE('Kala99 (12)'!T28)</f>
        <v>0</v>
      </c>
      <c r="E12" s="149">
        <f>VALUE('Kala99 (12)'!Q28)</f>
        <v>0</v>
      </c>
      <c r="F12" s="149">
        <f>VALUE('Kala99 (12)'!B28)</f>
        <v>0</v>
      </c>
    </row>
    <row r="13" spans="1:6">
      <c r="A13" s="149">
        <f>'Kala99 (12)'!AB29</f>
        <v>0</v>
      </c>
      <c r="B13" s="149">
        <f t="shared" si="0"/>
        <v>0</v>
      </c>
      <c r="C13" s="149">
        <f>VALUE('Kala99 (12)'!V29)</f>
        <v>0</v>
      </c>
      <c r="D13" s="149">
        <f>VALUE('Kala99 (12)'!T29)</f>
        <v>0</v>
      </c>
      <c r="E13" s="149">
        <f>VALUE('Kala99 (12)'!Q29)</f>
        <v>0</v>
      </c>
      <c r="F13" s="149">
        <f>VALUE('Kala99 (12)'!B29)</f>
        <v>0</v>
      </c>
    </row>
    <row r="14" spans="1:6">
      <c r="A14" s="149">
        <f>'Kala99 (12)'!AB30</f>
        <v>0</v>
      </c>
      <c r="B14" s="149">
        <f t="shared" si="0"/>
        <v>0</v>
      </c>
      <c r="C14" s="149">
        <f>VALUE('Kala99 (12)'!V30)</f>
        <v>0</v>
      </c>
      <c r="D14" s="149">
        <f>VALUE('Kala99 (12)'!T30)</f>
        <v>0</v>
      </c>
      <c r="E14" s="149">
        <f>VALUE('Kala99 (12)'!Q30)</f>
        <v>0</v>
      </c>
      <c r="F14" s="149">
        <f>VALUE('Kala99 (12)'!B30)</f>
        <v>0</v>
      </c>
    </row>
    <row r="15" spans="1:6">
      <c r="A15" s="149">
        <f>'Kala99 (12)'!AB31</f>
        <v>0</v>
      </c>
      <c r="B15" s="149">
        <f t="shared" si="0"/>
        <v>0</v>
      </c>
      <c r="C15" s="149">
        <f>VALUE('Kala99 (12)'!V31)</f>
        <v>0</v>
      </c>
      <c r="D15" s="149">
        <f>VALUE('Kala99 (12)'!T31)</f>
        <v>0</v>
      </c>
      <c r="E15" s="149">
        <f>VALUE('Kala99 (12)'!Q31)</f>
        <v>0</v>
      </c>
      <c r="F15" s="149">
        <f>VALUE('Kala99 (12)'!B31)</f>
        <v>0</v>
      </c>
    </row>
    <row r="16" spans="1:6">
      <c r="A16" s="149">
        <f>'Kala99 (12)'!AB32</f>
        <v>0</v>
      </c>
      <c r="B16" s="149">
        <f t="shared" si="0"/>
        <v>0</v>
      </c>
      <c r="C16" s="149">
        <f>VALUE('Kala99 (12)'!V32)</f>
        <v>0</v>
      </c>
      <c r="D16" s="149">
        <f>VALUE('Kala99 (12)'!T32)</f>
        <v>0</v>
      </c>
      <c r="E16" s="149">
        <f>VALUE('Kala99 (12)'!Q32)</f>
        <v>0</v>
      </c>
      <c r="F16" s="149">
        <f>VALUE('Kala99 (12)'!B32)</f>
        <v>0</v>
      </c>
    </row>
    <row r="17" spans="1:6">
      <c r="A17" s="149">
        <f>'Kala99 (12)'!AB33</f>
        <v>0</v>
      </c>
      <c r="B17" s="149">
        <f t="shared" si="0"/>
        <v>0</v>
      </c>
      <c r="C17" s="149">
        <f>VALUE('Kala99 (12)'!V33)</f>
        <v>0</v>
      </c>
      <c r="D17" s="149">
        <f>VALUE('Kala99 (12)'!T33)</f>
        <v>0</v>
      </c>
      <c r="E17" s="149">
        <f>VALUE('Kala99 (12)'!Q33)</f>
        <v>0</v>
      </c>
      <c r="F17" s="149">
        <f>VALUE('Kala99 (12)'!B33)</f>
        <v>0</v>
      </c>
    </row>
    <row r="18" spans="1:6">
      <c r="A18" s="149">
        <f>'Kala99 (12)'!AB34</f>
        <v>0</v>
      </c>
      <c r="B18" s="149">
        <f t="shared" si="0"/>
        <v>0</v>
      </c>
      <c r="C18" s="149">
        <f>VALUE('Kala99 (12)'!V34)</f>
        <v>0</v>
      </c>
      <c r="D18" s="149">
        <f>VALUE('Kala99 (12)'!T34)</f>
        <v>0</v>
      </c>
      <c r="E18" s="149">
        <f>VALUE('Kala99 (12)'!Q34)</f>
        <v>0</v>
      </c>
      <c r="F18" s="149">
        <f>VALUE('Kala99 (12)'!B34)</f>
        <v>0</v>
      </c>
    </row>
    <row r="19" spans="1:6">
      <c r="A19" s="149">
        <f>'Kala99 (12)'!AB35</f>
        <v>0</v>
      </c>
      <c r="B19" s="149">
        <f t="shared" si="0"/>
        <v>0</v>
      </c>
      <c r="C19" s="149">
        <f>VALUE('Kala99 (12)'!V35)</f>
        <v>0</v>
      </c>
      <c r="D19" s="149">
        <f>VALUE('Kala99 (12)'!T35)</f>
        <v>0</v>
      </c>
      <c r="E19" s="149">
        <f>VALUE('Kala99 (12)'!Q35)</f>
        <v>0</v>
      </c>
      <c r="F19" s="149">
        <f>VALUE('Kala99 (12)'!B35)</f>
        <v>0</v>
      </c>
    </row>
    <row r="20" spans="1:6">
      <c r="A20" s="149">
        <f>'Kala99 (12)'!AB36</f>
        <v>0</v>
      </c>
      <c r="B20" s="149">
        <f t="shared" si="0"/>
        <v>0</v>
      </c>
      <c r="C20" s="149">
        <f>VALUE('Kala99 (12)'!V36)</f>
        <v>0</v>
      </c>
      <c r="D20" s="149">
        <f>VALUE('Kala99 (12)'!T36)</f>
        <v>0</v>
      </c>
      <c r="E20" s="149">
        <f>VALUE('Kala99 (12)'!Q36)</f>
        <v>0</v>
      </c>
      <c r="F20" s="149">
        <f>VALUE('Kala99 (12)'!B36)</f>
        <v>0</v>
      </c>
    </row>
    <row r="21" spans="1:6">
      <c r="A21" s="149">
        <f>'Kala99 (12)'!AB37</f>
        <v>0</v>
      </c>
      <c r="B21" s="149">
        <f t="shared" si="0"/>
        <v>0</v>
      </c>
      <c r="C21" s="149">
        <f>VALUE('Kala99 (12)'!V37)</f>
        <v>0</v>
      </c>
      <c r="D21" s="149">
        <f>VALUE('Kala99 (12)'!T37)</f>
        <v>0</v>
      </c>
      <c r="E21" s="149">
        <f>VALUE('Kala99 (12)'!Q37)</f>
        <v>0</v>
      </c>
      <c r="F21" s="149">
        <f>VALUE('Kala99 (12)'!B37)</f>
        <v>0</v>
      </c>
    </row>
    <row r="22" spans="1:6">
      <c r="A22" s="149">
        <f>'Kala99 (12)'!AB38</f>
        <v>0</v>
      </c>
      <c r="B22" s="149">
        <f t="shared" si="0"/>
        <v>0</v>
      </c>
      <c r="C22" s="149">
        <f>VALUE('Kala99 (12)'!V38)</f>
        <v>0</v>
      </c>
      <c r="D22" s="149">
        <f>VALUE('Kala99 (12)'!T38)</f>
        <v>0</v>
      </c>
      <c r="E22" s="149">
        <f>VALUE('Kala99 (12)'!Q38)</f>
        <v>0</v>
      </c>
      <c r="F22" s="149">
        <f>VALUE('Kala99 (12)'!B38)</f>
        <v>0</v>
      </c>
    </row>
    <row r="23" spans="1:6">
      <c r="A23" s="149">
        <f>'Kala99 (12)'!AB39</f>
        <v>0</v>
      </c>
      <c r="B23" s="149">
        <f t="shared" si="0"/>
        <v>0</v>
      </c>
      <c r="C23" s="149">
        <f>VALUE('Kala99 (12)'!V39)</f>
        <v>0</v>
      </c>
      <c r="D23" s="149">
        <f>VALUE('Kala99 (12)'!T39)</f>
        <v>0</v>
      </c>
      <c r="E23" s="149">
        <f>VALUE('Kala99 (12)'!Q39)</f>
        <v>0</v>
      </c>
      <c r="F23" s="149">
        <f>VALUE('Kala99 (12)'!B39)</f>
        <v>0</v>
      </c>
    </row>
    <row r="24" spans="1:6">
      <c r="A24" s="149">
        <f>'Kala99 (12)'!AB40</f>
        <v>0</v>
      </c>
      <c r="B24" s="149">
        <f t="shared" si="0"/>
        <v>0</v>
      </c>
      <c r="C24" s="149">
        <f>VALUE('Kala99 (12)'!V40)</f>
        <v>0</v>
      </c>
      <c r="D24" s="149">
        <f>VALUE('Kala99 (12)'!T40)</f>
        <v>0</v>
      </c>
      <c r="E24" s="149">
        <f>VALUE('Kala99 (12)'!Q40)</f>
        <v>0</v>
      </c>
      <c r="F24" s="149">
        <f>VALUE('Kala99 (12)'!B40)</f>
        <v>0</v>
      </c>
    </row>
    <row r="25" spans="1:6">
      <c r="A25" s="149">
        <f>'Kala99 (12)'!AB41</f>
        <v>0</v>
      </c>
      <c r="B25" s="149">
        <f t="shared" si="0"/>
        <v>0</v>
      </c>
      <c r="C25" s="149">
        <f>VALUE('Kala99 (12)'!V41)</f>
        <v>0</v>
      </c>
      <c r="D25" s="149">
        <f>VALUE('Kala99 (12)'!T41)</f>
        <v>0</v>
      </c>
      <c r="E25" s="149">
        <f>VALUE('Kala99 (12)'!Q41)</f>
        <v>0</v>
      </c>
      <c r="F25" s="149">
        <f>VALUE('Kala99 (12)'!B41)</f>
        <v>0</v>
      </c>
    </row>
    <row r="26" spans="1:6">
      <c r="A26" s="149">
        <f>'Kala99 (12)'!AB42</f>
        <v>0</v>
      </c>
      <c r="B26" s="149">
        <f t="shared" si="0"/>
        <v>0</v>
      </c>
      <c r="C26" s="149">
        <f>VALUE('Kala99 (12)'!V42)</f>
        <v>0</v>
      </c>
      <c r="D26" s="149">
        <f>VALUE('Kala99 (12)'!T42)</f>
        <v>0</v>
      </c>
      <c r="E26" s="149">
        <f>VALUE('Kala99 (12)'!Q42)</f>
        <v>0</v>
      </c>
      <c r="F26" s="149">
        <f>VALUE('Kala99 (12)'!B42)</f>
        <v>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06">
    <tabColor rgb="FF92D050"/>
  </sheetPr>
  <dimension ref="A1:AF29"/>
  <sheetViews>
    <sheetView topLeftCell="B1" zoomScale="90" zoomScaleNormal="90" workbookViewId="0">
      <selection activeCell="B18" sqref="B18:C21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06"/>
      <c r="P2" s="406"/>
      <c r="Q2" s="406"/>
      <c r="Y2" s="407" t="s">
        <v>163</v>
      </c>
      <c r="Z2" s="407"/>
      <c r="AA2" s="407"/>
      <c r="AB2" s="407"/>
    </row>
    <row r="3" spans="1:32" ht="7.35" customHeight="1">
      <c r="O3" s="406"/>
      <c r="P3" s="406"/>
      <c r="Q3" s="406"/>
      <c r="W3" s="408" t="s">
        <v>52</v>
      </c>
      <c r="X3" s="408"/>
      <c r="Y3" s="408"/>
      <c r="Z3" s="408"/>
      <c r="AA3" s="408"/>
      <c r="AB3" s="408"/>
    </row>
    <row r="4" spans="1:32" ht="14.85" customHeight="1">
      <c r="C4" s="409" t="s">
        <v>136</v>
      </c>
      <c r="D4" s="409"/>
      <c r="E4" s="409"/>
      <c r="F4" s="409"/>
      <c r="G4" s="409"/>
      <c r="O4" s="406"/>
      <c r="P4" s="406"/>
      <c r="Q4" s="406"/>
      <c r="W4" s="408"/>
      <c r="X4" s="408"/>
      <c r="Y4" s="408"/>
      <c r="Z4" s="408"/>
      <c r="AA4" s="408"/>
      <c r="AB4" s="408"/>
    </row>
    <row r="5" spans="1:32" ht="7.35" customHeight="1">
      <c r="C5" s="409"/>
      <c r="D5" s="409"/>
      <c r="E5" s="409"/>
      <c r="F5" s="409"/>
      <c r="G5" s="409"/>
      <c r="O5" s="406"/>
      <c r="P5" s="406"/>
      <c r="Q5" s="406"/>
      <c r="W5" s="410" t="s">
        <v>161</v>
      </c>
      <c r="X5" s="410"/>
      <c r="Y5" s="410"/>
      <c r="Z5" s="410"/>
      <c r="AA5" s="411" t="s">
        <v>60</v>
      </c>
      <c r="AB5" s="411"/>
    </row>
    <row r="6" spans="1:32" ht="14.85" customHeight="1">
      <c r="C6" s="409" t="s">
        <v>162</v>
      </c>
      <c r="D6" s="409"/>
      <c r="E6" s="409"/>
      <c r="F6" s="409"/>
      <c r="G6" s="409"/>
      <c r="O6" s="406"/>
      <c r="P6" s="406"/>
      <c r="Q6" s="406"/>
      <c r="W6" s="410"/>
      <c r="X6" s="410"/>
      <c r="Y6" s="410"/>
      <c r="Z6" s="410"/>
      <c r="AA6" s="411"/>
      <c r="AB6" s="411"/>
    </row>
    <row r="7" spans="1:32" ht="6.6" customHeight="1">
      <c r="C7" s="409"/>
      <c r="D7" s="409"/>
      <c r="E7" s="409"/>
      <c r="F7" s="409"/>
      <c r="G7" s="409"/>
      <c r="O7" s="406"/>
      <c r="P7" s="406"/>
      <c r="Q7" s="406"/>
      <c r="W7" s="410"/>
      <c r="X7" s="410"/>
      <c r="Y7" s="410"/>
      <c r="Z7" s="410"/>
    </row>
    <row r="8" spans="1:32" ht="0.75" customHeight="1">
      <c r="C8" s="409"/>
      <c r="D8" s="409"/>
      <c r="E8" s="409"/>
      <c r="F8" s="409"/>
      <c r="G8" s="409"/>
      <c r="O8" s="406"/>
      <c r="P8" s="406"/>
      <c r="Q8" s="406"/>
    </row>
    <row r="9" spans="1:32" ht="6.6" customHeight="1">
      <c r="O9" s="406"/>
      <c r="P9" s="406"/>
      <c r="Q9" s="406"/>
    </row>
    <row r="10" spans="1:32" ht="8.85" customHeight="1">
      <c r="C10" s="412" t="s">
        <v>10</v>
      </c>
      <c r="D10" s="412"/>
      <c r="E10" s="412"/>
      <c r="F10" s="412"/>
      <c r="G10" s="412"/>
      <c r="O10" s="406"/>
      <c r="P10" s="406"/>
      <c r="Q10" s="406"/>
    </row>
    <row r="11" spans="1:32" ht="2.25" customHeight="1">
      <c r="C11" s="412"/>
      <c r="D11" s="412"/>
      <c r="E11" s="412"/>
      <c r="F11" s="412"/>
      <c r="G11" s="412"/>
    </row>
    <row r="12" spans="1:32" ht="3.75" customHeight="1"/>
    <row r="13" spans="1:32" ht="14.85" customHeight="1">
      <c r="W13" s="398" t="s">
        <v>11</v>
      </c>
      <c r="X13" s="398"/>
      <c r="Y13" s="398"/>
      <c r="Z13" s="398"/>
      <c r="AA13" s="398"/>
      <c r="AB13" s="398"/>
    </row>
    <row r="14" spans="1:32" ht="7.35" customHeight="1">
      <c r="A14" s="397" t="s">
        <v>12</v>
      </c>
      <c r="B14" s="397"/>
      <c r="C14" s="397"/>
      <c r="D14" s="397"/>
      <c r="E14" s="397"/>
      <c r="F14" s="397"/>
      <c r="G14" s="397"/>
      <c r="H14" s="397"/>
      <c r="I14" s="397"/>
      <c r="J14" s="397"/>
      <c r="K14" s="397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8"/>
      <c r="X14" s="398"/>
      <c r="Y14" s="398"/>
      <c r="Z14" s="398"/>
      <c r="AA14" s="398"/>
      <c r="AB14" s="398"/>
      <c r="AC14" s="397"/>
      <c r="AD14" s="397"/>
      <c r="AE14" s="397"/>
      <c r="AF14" s="397"/>
    </row>
    <row r="15" spans="1:32" ht="14.85" customHeight="1">
      <c r="A15" s="397"/>
      <c r="B15" s="397"/>
      <c r="C15" s="397"/>
      <c r="D15" s="397"/>
      <c r="E15" s="397"/>
      <c r="F15" s="397"/>
      <c r="G15" s="397"/>
      <c r="H15" s="397"/>
      <c r="I15" s="397"/>
      <c r="J15" s="397"/>
      <c r="K15" s="397"/>
      <c r="L15" s="397"/>
      <c r="M15" s="397"/>
      <c r="N15" s="397"/>
      <c r="O15" s="397"/>
      <c r="P15" s="397"/>
      <c r="Q15" s="397"/>
      <c r="R15" s="397"/>
      <c r="S15" s="397"/>
      <c r="T15" s="397"/>
      <c r="U15" s="397"/>
      <c r="V15" s="397"/>
      <c r="W15" s="398" t="s">
        <v>13</v>
      </c>
      <c r="X15" s="398"/>
      <c r="Y15" s="398"/>
      <c r="Z15" s="398"/>
      <c r="AA15" s="398"/>
      <c r="AB15" s="398"/>
      <c r="AC15" s="397"/>
      <c r="AD15" s="397"/>
      <c r="AE15" s="397"/>
      <c r="AF15" s="397"/>
    </row>
    <row r="16" spans="1:32" ht="7.35" customHeight="1">
      <c r="W16" s="398"/>
      <c r="X16" s="398"/>
      <c r="Y16" s="398"/>
      <c r="Z16" s="398"/>
      <c r="AA16" s="398"/>
      <c r="AB16" s="398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399" t="s">
        <v>14</v>
      </c>
      <c r="C18" s="400"/>
      <c r="D18" s="401"/>
      <c r="E18" s="399" t="s">
        <v>15</v>
      </c>
      <c r="F18" s="401"/>
      <c r="G18" s="399" t="s">
        <v>16</v>
      </c>
      <c r="H18" s="400"/>
      <c r="I18" s="401"/>
      <c r="J18" s="399" t="s">
        <v>17</v>
      </c>
      <c r="K18" s="401"/>
      <c r="L18" s="399" t="s">
        <v>18</v>
      </c>
      <c r="M18" s="401"/>
      <c r="N18" s="399" t="s">
        <v>19</v>
      </c>
      <c r="O18" s="400"/>
      <c r="P18" s="400"/>
      <c r="Q18" s="400"/>
      <c r="R18" s="401"/>
      <c r="S18" s="399" t="s">
        <v>20</v>
      </c>
      <c r="T18" s="401"/>
      <c r="U18" s="399" t="s">
        <v>21</v>
      </c>
      <c r="V18" s="400"/>
      <c r="W18" s="401"/>
      <c r="X18" s="399" t="s">
        <v>22</v>
      </c>
      <c r="Y18" s="402"/>
      <c r="Z18" s="399" t="s">
        <v>23</v>
      </c>
      <c r="AA18" s="402"/>
      <c r="AB18" s="399" t="s">
        <v>44</v>
      </c>
      <c r="AC18" s="402"/>
      <c r="AD18" s="399" t="s">
        <v>7</v>
      </c>
      <c r="AE18" s="167"/>
    </row>
    <row r="19" spans="1:31" ht="29.65" customHeight="1">
      <c r="A19" s="168"/>
      <c r="B19" s="377" t="s">
        <v>24</v>
      </c>
      <c r="C19" s="378"/>
      <c r="D19" s="175" t="s">
        <v>25</v>
      </c>
      <c r="E19" s="175" t="s">
        <v>26</v>
      </c>
      <c r="F19" s="175" t="s">
        <v>25</v>
      </c>
      <c r="G19" s="377" t="s">
        <v>26</v>
      </c>
      <c r="H19" s="378"/>
      <c r="I19" s="175" t="s">
        <v>25</v>
      </c>
      <c r="J19" s="175" t="s">
        <v>26</v>
      </c>
      <c r="K19" s="175" t="s">
        <v>25</v>
      </c>
      <c r="L19" s="175" t="s">
        <v>26</v>
      </c>
      <c r="M19" s="175" t="s">
        <v>25</v>
      </c>
      <c r="N19" s="377" t="s">
        <v>26</v>
      </c>
      <c r="O19" s="394"/>
      <c r="P19" s="378"/>
      <c r="Q19" s="377" t="s">
        <v>25</v>
      </c>
      <c r="R19" s="378"/>
      <c r="S19" s="175" t="s">
        <v>26</v>
      </c>
      <c r="T19" s="175" t="s">
        <v>25</v>
      </c>
      <c r="U19" s="175" t="s">
        <v>26</v>
      </c>
      <c r="V19" s="377" t="s">
        <v>25</v>
      </c>
      <c r="W19" s="378"/>
      <c r="X19" s="403"/>
      <c r="Y19" s="404"/>
      <c r="Z19" s="403"/>
      <c r="AA19" s="404"/>
      <c r="AB19" s="403"/>
      <c r="AC19" s="404"/>
      <c r="AD19" s="405"/>
      <c r="AE19" s="167"/>
    </row>
    <row r="20" spans="1:31" ht="29.65" customHeight="1">
      <c r="A20" s="168"/>
      <c r="B20" s="386">
        <v>352519000</v>
      </c>
      <c r="C20" s="387"/>
      <c r="D20" s="181">
        <v>126</v>
      </c>
      <c r="E20" s="176">
        <v>0</v>
      </c>
      <c r="F20" s="181">
        <v>2</v>
      </c>
      <c r="G20" s="386">
        <v>960000000</v>
      </c>
      <c r="H20" s="387"/>
      <c r="I20" s="181">
        <v>1</v>
      </c>
      <c r="J20" s="177">
        <v>0</v>
      </c>
      <c r="K20" s="182">
        <v>1</v>
      </c>
      <c r="L20" s="177">
        <v>245860021</v>
      </c>
      <c r="M20" s="182">
        <v>133</v>
      </c>
      <c r="N20" s="388">
        <v>39000000</v>
      </c>
      <c r="O20" s="389"/>
      <c r="P20" s="390"/>
      <c r="Q20" s="391">
        <v>12</v>
      </c>
      <c r="R20" s="392"/>
      <c r="S20" s="177">
        <v>1205860021</v>
      </c>
      <c r="T20" s="182">
        <v>138</v>
      </c>
      <c r="U20" s="177">
        <v>1044860021</v>
      </c>
      <c r="V20" s="391">
        <v>149</v>
      </c>
      <c r="W20" s="392"/>
      <c r="X20" s="393" t="s">
        <v>8</v>
      </c>
      <c r="Y20" s="392"/>
      <c r="Z20" s="393" t="s">
        <v>27</v>
      </c>
      <c r="AA20" s="392"/>
      <c r="AB20" s="377" t="s">
        <v>43</v>
      </c>
      <c r="AC20" s="392"/>
      <c r="AD20" s="178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395"/>
      <c r="AC21" s="396"/>
      <c r="AD21" s="166"/>
      <c r="AE21" s="167"/>
    </row>
    <row r="22" spans="1:31" ht="29.65" customHeight="1">
      <c r="A22" s="168"/>
      <c r="B22" s="380">
        <v>612974629596</v>
      </c>
      <c r="C22" s="381"/>
      <c r="D22" s="183">
        <v>7583</v>
      </c>
      <c r="E22" s="179">
        <v>655631575179</v>
      </c>
      <c r="F22" s="183">
        <v>558</v>
      </c>
      <c r="G22" s="380">
        <v>670164040705</v>
      </c>
      <c r="H22" s="381"/>
      <c r="I22" s="183">
        <v>196</v>
      </c>
      <c r="J22" s="180">
        <v>229342677562</v>
      </c>
      <c r="K22" s="184">
        <v>366</v>
      </c>
      <c r="L22" s="180">
        <v>3414979285123</v>
      </c>
      <c r="M22" s="184">
        <v>7709</v>
      </c>
      <c r="N22" s="382">
        <v>845645819444</v>
      </c>
      <c r="O22" s="383"/>
      <c r="P22" s="384"/>
      <c r="Q22" s="385">
        <v>2611</v>
      </c>
      <c r="R22" s="378"/>
      <c r="S22" s="180">
        <v>5279362655059</v>
      </c>
      <c r="T22" s="184">
        <v>8787</v>
      </c>
      <c r="U22" s="180">
        <v>5377598494467</v>
      </c>
      <c r="V22" s="385">
        <v>10087</v>
      </c>
      <c r="W22" s="378"/>
      <c r="X22" s="377" t="s">
        <v>8</v>
      </c>
      <c r="Y22" s="378"/>
      <c r="Z22" s="377" t="s">
        <v>27</v>
      </c>
      <c r="AA22" s="378"/>
      <c r="AB22" s="377" t="s">
        <v>28</v>
      </c>
      <c r="AC22" s="378"/>
      <c r="AD22" s="175" t="s">
        <v>65</v>
      </c>
      <c r="AE22" s="167"/>
    </row>
    <row r="23" spans="1:31" ht="29.65" customHeight="1">
      <c r="A23" s="168"/>
      <c r="B23" s="380">
        <v>1238935863391</v>
      </c>
      <c r="C23" s="381"/>
      <c r="D23" s="183">
        <v>687</v>
      </c>
      <c r="E23" s="179">
        <v>409824268481</v>
      </c>
      <c r="F23" s="183">
        <v>54</v>
      </c>
      <c r="G23" s="380">
        <v>29794713148</v>
      </c>
      <c r="H23" s="381"/>
      <c r="I23" s="183">
        <v>26</v>
      </c>
      <c r="J23" s="180">
        <v>228323678526</v>
      </c>
      <c r="K23" s="184">
        <v>159</v>
      </c>
      <c r="L23" s="180">
        <v>994311833128</v>
      </c>
      <c r="M23" s="184">
        <v>849</v>
      </c>
      <c r="N23" s="382">
        <v>1137016941568</v>
      </c>
      <c r="O23" s="383"/>
      <c r="P23" s="384"/>
      <c r="Q23" s="385">
        <v>250</v>
      </c>
      <c r="R23" s="378"/>
      <c r="S23" s="180">
        <v>1359840357758</v>
      </c>
      <c r="T23" s="184">
        <v>1023</v>
      </c>
      <c r="U23" s="180">
        <v>1228120607075</v>
      </c>
      <c r="V23" s="385">
        <v>1093</v>
      </c>
      <c r="W23" s="378"/>
      <c r="X23" s="377" t="s">
        <v>8</v>
      </c>
      <c r="Y23" s="378"/>
      <c r="Z23" s="377" t="s">
        <v>27</v>
      </c>
      <c r="AA23" s="378"/>
      <c r="AB23" s="377" t="s">
        <v>42</v>
      </c>
      <c r="AC23" s="378"/>
      <c r="AD23" s="175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62.1" customHeight="1"/>
    <row r="26" spans="1:31" ht="62.85" customHeight="1"/>
    <row r="27" spans="1:31" ht="5.85" customHeight="1"/>
    <row r="28" spans="1:31" ht="22.15" customHeight="1">
      <c r="A28" s="379" t="s">
        <v>9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79"/>
      <c r="L28" s="379"/>
      <c r="M28" s="379"/>
      <c r="N28" s="379"/>
      <c r="O28" s="379"/>
      <c r="P28" s="379"/>
      <c r="Q28" s="379"/>
      <c r="R28" s="379"/>
    </row>
    <row r="29" spans="1:31" ht="1.5" customHeight="1"/>
  </sheetData>
  <mergeCells count="54">
    <mergeCell ref="O2:Q10"/>
    <mergeCell ref="Y2:AB2"/>
    <mergeCell ref="W3:AB4"/>
    <mergeCell ref="C4:G5"/>
    <mergeCell ref="W5:Z7"/>
    <mergeCell ref="AA5:AB6"/>
    <mergeCell ref="C6:G8"/>
    <mergeCell ref="C10:G11"/>
    <mergeCell ref="AD18:AD19"/>
    <mergeCell ref="W13:AB14"/>
    <mergeCell ref="A14:V15"/>
    <mergeCell ref="AC14:AF15"/>
    <mergeCell ref="W15:AB16"/>
    <mergeCell ref="B18:D18"/>
    <mergeCell ref="E18:F18"/>
    <mergeCell ref="G18:I18"/>
    <mergeCell ref="J18:K18"/>
    <mergeCell ref="L18:M18"/>
    <mergeCell ref="N18:R18"/>
    <mergeCell ref="S18:T18"/>
    <mergeCell ref="U18:W18"/>
    <mergeCell ref="X18:Y19"/>
    <mergeCell ref="Z18:AA19"/>
    <mergeCell ref="AB18:AC19"/>
    <mergeCell ref="B19:C19"/>
    <mergeCell ref="G19:H19"/>
    <mergeCell ref="N19:P19"/>
    <mergeCell ref="Q19:R19"/>
    <mergeCell ref="V19:W19"/>
    <mergeCell ref="X20:Y20"/>
    <mergeCell ref="Z20:AA20"/>
    <mergeCell ref="AB20:AC21"/>
    <mergeCell ref="B22:C22"/>
    <mergeCell ref="G22:H22"/>
    <mergeCell ref="N22:P22"/>
    <mergeCell ref="Q22:R22"/>
    <mergeCell ref="V22:W22"/>
    <mergeCell ref="X22:Y22"/>
    <mergeCell ref="Z22:AA22"/>
    <mergeCell ref="B20:C20"/>
    <mergeCell ref="G20:H20"/>
    <mergeCell ref="N20:P20"/>
    <mergeCell ref="Q20:R20"/>
    <mergeCell ref="V20:W20"/>
    <mergeCell ref="A28:R28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</mergeCells>
  <hyperlinks>
    <hyperlink ref="D20" r:id="rId1" display="http://172.16.90.7:88/ReportViewer.aspx?reportName=PProductStatisticsPecuniary&amp;@Clicked=Clicked&amp;@Detail=Pecuniary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param=1&amp;@CreateCaseType=&amp;@PBTradeUnitTypeID=&amp;@TradeUnitTypeID=" xr:uid="{00000000-0004-0000-5500-000000000000}"/>
    <hyperlink ref="F20" r:id="rId2" display="http://172.16.90.7:88/ReportViewer.aspx?reportName=PProductStatisticsDetailReport&amp;@Clicked=Clicked&amp;@Detail=Writ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1000000}"/>
    <hyperlink ref="I20" r:id="rId3" display="http://172.16.90.7:88/ReportViewer.aspx?reportName=PProductStatisticsDetailReport&amp;@Clicked=Clicked&amp;@Detail=Incapacity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2000000}"/>
    <hyperlink ref="K20" r:id="rId4" display="http://172.16.90.7:88/ReportViewer.aspx?reportName=PProductStatisticsDetailReport&amp;@Clicked=Clicked&amp;@Detail=Absolution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3000000}"/>
    <hyperlink ref="M20" r:id="rId5" display="http://172.16.90.7:88/ReportViewer.aspx?reportName=PProductStatisticsDetailReport&amp;@Clicked=Clicked&amp;@Detail=Penalty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4000000}"/>
    <hyperlink ref="Q20" r:id="rId6" display="http://172.16.90.7:88/ReportViewer.aspx?reportName=PProductStatisticsDetailReport&amp;@Clicked=Clicked&amp;@Detail=Remained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5000000}"/>
    <hyperlink ref="T20" r:id="rId7" display="http://172.16.90.7:88/ReportViewer.aspx?reportName=PProductStatisticsDetailReport&amp;@Clicked=Clicked&amp;@Detail=Output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6000000}"/>
    <hyperlink ref="V20" r:id="rId8" display="http://172.16.90.7:88/ReportViewer.aspx?reportName=PProductStatisticsDetailReport&amp;@Clicked=Clicked&amp;@Detail=Input&amp;@LCode=1&amp;@fromdatetime=1400/01/01&amp;@todatetime=1400/04/26&amp;@CaseSubject=پرونده ويژه بهداشت، دارو و درمان&amp;extension=xls&amp;@CodeSubject=3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7000000}"/>
    <hyperlink ref="D22" r:id="rId9" display="http://172.16.90.7:88/ReportViewer.aspx?reportName=PProductStatisticsPecuniary&amp;@Clicked=Clicked&amp;@Detail=Pecuniary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param=1&amp;@CreateCaseType=&amp;@PBTradeUnitTypeID=&amp;@TradeUnitTypeID=" xr:uid="{00000000-0004-0000-5500-000008000000}"/>
    <hyperlink ref="F22" r:id="rId10" display="http://172.16.90.7:88/ReportViewer.aspx?reportName=PProductStatisticsDetailReport&amp;@Clicked=Clicked&amp;@Detail=Writ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9000000}"/>
    <hyperlink ref="I22" r:id="rId11" display="http://172.16.90.7:88/ReportViewer.aspx?reportName=PProductStatisticsDetailReport&amp;@Clicked=Clicked&amp;@Detail=Incapacity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A000000}"/>
    <hyperlink ref="K22" r:id="rId12" display="http://172.16.90.7:88/ReportViewer.aspx?reportName=PProductStatisticsDetailReport&amp;@Clicked=Clicked&amp;@Detail=Absolution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B000000}"/>
    <hyperlink ref="M22" r:id="rId13" display="http://172.16.90.7:88/ReportViewer.aspx?reportName=PProductStatisticsDetailReport&amp;@Clicked=Clicked&amp;@Detail=Penalty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C000000}"/>
    <hyperlink ref="Q22" r:id="rId14" display="http://172.16.90.7:88/ReportViewer.aspx?reportName=PProductStatisticsDetailReport&amp;@Clicked=Clicked&amp;@Detail=Remained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D000000}"/>
    <hyperlink ref="T22" r:id="rId15" display="http://172.16.90.7:88/ReportViewer.aspx?reportName=PProductStatisticsDetailReport&amp;@Clicked=Clicked&amp;@Detail=Output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E000000}"/>
    <hyperlink ref="V22" r:id="rId16" display="http://172.16.90.7:88/ReportViewer.aspx?reportName=PProductStatisticsDetailReport&amp;@Clicked=Clicked&amp;@Detail=Input&amp;@LCode=1&amp;@fromdatetime=1400/01/01&amp;@todatetime=1400/04/26&amp;@CaseSubject=کالا و خدمات&amp;extension=xls&amp;@CodeSubject=1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0F000000}"/>
    <hyperlink ref="D23" r:id="rId17" display="http://172.16.90.7:88/ReportViewer.aspx?reportName=PProductStatisticsPecuniary&amp;@Clicked=Clicked&amp;@Detail=Pecuniary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param=1&amp;@CreateCaseType=&amp;@PBTradeUnitTypeID=&amp;@TradeUnitTypeID=" xr:uid="{00000000-0004-0000-5500-000010000000}"/>
    <hyperlink ref="F23" r:id="rId18" display="http://172.16.90.7:88/ReportViewer.aspx?reportName=PProductStatisticsDetailReport&amp;@Clicked=Clicked&amp;@Detail=Writ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11000000}"/>
    <hyperlink ref="I23" r:id="rId19" display="http://172.16.90.7:88/ReportViewer.aspx?reportName=PProductStatisticsDetailReport&amp;@Clicked=Clicked&amp;@Detail=Incapacity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12000000}"/>
    <hyperlink ref="K23" r:id="rId20" display="http://172.16.90.7:88/ReportViewer.aspx?reportName=PProductStatisticsDetailReport&amp;@Clicked=Clicked&amp;@Detail=Absolution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13000000}"/>
    <hyperlink ref="M23" r:id="rId21" display="http://172.16.90.7:88/ReportViewer.aspx?reportName=PProductStatisticsDetailReport&amp;@Clicked=Clicked&amp;@Detail=Penalty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14000000}"/>
    <hyperlink ref="Q23" r:id="rId22" display="http://172.16.90.7:88/ReportViewer.aspx?reportName=PProductStatisticsDetailReport&amp;@Clicked=Clicked&amp;@Detail=Remained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15000000}"/>
    <hyperlink ref="T23" r:id="rId23" display="http://172.16.90.7:88/ReportViewer.aspx?reportName=PProductStatisticsDetailReport&amp;@Clicked=Clicked&amp;@Detail=Output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16000000}"/>
    <hyperlink ref="V23" r:id="rId24" display="http://172.16.90.7:88/ReportViewer.aspx?reportName=PProductStatisticsDetailReport&amp;@Clicked=Clicked&amp;@Detail=Input&amp;@LCode=1&amp;@fromdatetime=1400/01/01&amp;@todatetime=1400/04/26&amp;@CaseSubject=پرونده قاچاق کالا و ارز&amp;extension=xls&amp;@CodeSubject=2&amp;@ViolationPriceFrom=&amp;@ViolationPriceTo=&amp;@IntroductionCode=&amp;@NAJAUnitid=&amp;@ViolationTypeid=&amp;@ProductCurrencyTypeLevelCode='10004800001%' Or Pro.proLevelcode like'10004800003%'&amp;@CaseType=اصلي&amp;@CodeCaseType=1&amp;@ImportanceDegree=&amp;@guId=&amp;@CreateCaseType=&amp;@PBTradeUnitTypeID=&amp;@TradeUnitTypeID=" xr:uid="{00000000-0004-0000-5500-000017000000}"/>
  </hyperlinks>
  <pageMargins left="0.7" right="0.7" top="0.75" bottom="0.75" header="0.3" footer="0.3"/>
  <drawing r:id="rId25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07">
    <tabColor theme="7" tint="0.59999389629810485"/>
  </sheetPr>
  <dimension ref="A1:M26"/>
  <sheetViews>
    <sheetView rightToLeft="1" workbookViewId="0">
      <selection activeCell="B18" sqref="B18:C21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>
        <f>'Kala1400 (12)'!AB16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(12)'!AB18</f>
        <v>موضوع پرونده</v>
      </c>
      <c r="B2" s="149">
        <f>D2+E2-C2</f>
        <v>0</v>
      </c>
      <c r="C2" s="149">
        <f>VALUE('Kala1400 (12)'!V18)</f>
        <v>0</v>
      </c>
      <c r="D2" s="149">
        <f>VALUE('Kala1400 (12)'!T18)</f>
        <v>0</v>
      </c>
      <c r="E2" s="149">
        <f>VALUE('Kala1400 (12)'!Q18)</f>
        <v>0</v>
      </c>
      <c r="F2" s="149" t="e">
        <f>VALUE('Kala1400 (12)'!B18)</f>
        <v>#VALUE!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(12)'!AB19</f>
        <v>0</v>
      </c>
      <c r="B3" s="149" t="e">
        <f t="shared" ref="B3:B26" si="0">D3+E3-C3</f>
        <v>#VALUE!</v>
      </c>
      <c r="C3" s="149" t="e">
        <f>VALUE('Kala1400 (12)'!V19)</f>
        <v>#VALUE!</v>
      </c>
      <c r="D3" s="149" t="e">
        <f>VALUE('Kala1400 (12)'!T19)</f>
        <v>#VALUE!</v>
      </c>
      <c r="E3" s="149" t="e">
        <f>VALUE('Kala1400 (12)'!Q19)</f>
        <v>#VALUE!</v>
      </c>
      <c r="F3" s="149" t="e">
        <f>VALUE('Kala1400 (12)'!B19)</f>
        <v>#VALUE!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(12)'!AB20</f>
        <v>پرونده ويژه بهداشت، دارو و درمان</v>
      </c>
      <c r="B4" s="149">
        <f t="shared" si="0"/>
        <v>1</v>
      </c>
      <c r="C4" s="149">
        <f>VALUE('Kala1400 (12)'!V20)</f>
        <v>149</v>
      </c>
      <c r="D4" s="149">
        <f>VALUE('Kala1400 (12)'!T20)</f>
        <v>138</v>
      </c>
      <c r="E4" s="149">
        <f>VALUE('Kala1400 (12)'!Q20)</f>
        <v>12</v>
      </c>
      <c r="F4" s="149">
        <f>VALUE('Kala1400 (12)'!B20)</f>
        <v>352519000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(12)'!AB21</f>
        <v>0</v>
      </c>
      <c r="B5" s="149">
        <f t="shared" si="0"/>
        <v>0</v>
      </c>
      <c r="C5" s="149">
        <f>VALUE('Kala1400 (12)'!V21)</f>
        <v>0</v>
      </c>
      <c r="D5" s="149">
        <f>VALUE('Kala1400 (12)'!T21)</f>
        <v>0</v>
      </c>
      <c r="E5" s="149">
        <f>VALUE('Kala1400 (12)'!Q21)</f>
        <v>0</v>
      </c>
      <c r="F5" s="149">
        <f>VALUE('Kala1400 (12)'!B21)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 t="str">
        <f>'Kala1400 (12)'!AB22</f>
        <v>کالا و خدمات</v>
      </c>
      <c r="B6" s="149">
        <f t="shared" si="0"/>
        <v>1311</v>
      </c>
      <c r="C6" s="149">
        <f>VALUE('Kala1400 (12)'!V22)</f>
        <v>10087</v>
      </c>
      <c r="D6" s="149">
        <f>VALUE('Kala1400 (12)'!T22)</f>
        <v>8787</v>
      </c>
      <c r="E6" s="149">
        <f>VALUE('Kala1400 (12)'!Q22)</f>
        <v>2611</v>
      </c>
      <c r="F6" s="149">
        <f>VALUE('Kala1400 (12)'!B22)</f>
        <v>612974629596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 t="str">
        <f>'Kala1400 (12)'!AB23</f>
        <v>پرونده قاچاق کالا و ارز</v>
      </c>
      <c r="B7" s="149">
        <f t="shared" si="0"/>
        <v>180</v>
      </c>
      <c r="C7" s="149">
        <f>VALUE('Kala1400 (12)'!V23)</f>
        <v>1093</v>
      </c>
      <c r="D7" s="149">
        <f>VALUE('Kala1400 (12)'!T23)</f>
        <v>1023</v>
      </c>
      <c r="E7" s="149">
        <f>VALUE('Kala1400 (12)'!Q23)</f>
        <v>250</v>
      </c>
      <c r="F7" s="149">
        <f>VALUE('Kala1400 (12)'!B23)</f>
        <v>1238935863391</v>
      </c>
    </row>
    <row r="8" spans="1:13">
      <c r="A8" s="149">
        <f>'Kala1400 (12)'!AB24</f>
        <v>0</v>
      </c>
      <c r="B8" s="149">
        <f t="shared" si="0"/>
        <v>0</v>
      </c>
      <c r="C8" s="149">
        <f>VALUE('Kala1400 (12)'!V24)</f>
        <v>0</v>
      </c>
      <c r="D8" s="149">
        <f>VALUE('Kala1400 (12)'!T24)</f>
        <v>0</v>
      </c>
      <c r="E8" s="149">
        <f>VALUE('Kala1400 (12)'!Q24)</f>
        <v>0</v>
      </c>
      <c r="F8" s="149">
        <f>VALUE('Kala1400 (12)'!B24)</f>
        <v>0</v>
      </c>
    </row>
    <row r="9" spans="1:13">
      <c r="A9" s="149">
        <f>'Kala1400 (12)'!AB25</f>
        <v>0</v>
      </c>
      <c r="B9" s="149">
        <f t="shared" si="0"/>
        <v>0</v>
      </c>
      <c r="C9" s="149">
        <f>VALUE('Kala1400 (12)'!V25)</f>
        <v>0</v>
      </c>
      <c r="D9" s="149">
        <f>VALUE('Kala1400 (12)'!T25)</f>
        <v>0</v>
      </c>
      <c r="E9" s="149">
        <f>VALUE('Kala1400 (12)'!Q25)</f>
        <v>0</v>
      </c>
      <c r="F9" s="149">
        <f>VALUE('Kala1400 (12)'!B25)</f>
        <v>0</v>
      </c>
    </row>
    <row r="10" spans="1:13">
      <c r="A10" s="149">
        <f>'Kala1400 (12)'!AB26</f>
        <v>0</v>
      </c>
      <c r="B10" s="149">
        <f t="shared" si="0"/>
        <v>0</v>
      </c>
      <c r="C10" s="149">
        <f>VALUE('Kala1400 (12)'!V26)</f>
        <v>0</v>
      </c>
      <c r="D10" s="149">
        <f>VALUE('Kala1400 (12)'!T26)</f>
        <v>0</v>
      </c>
      <c r="E10" s="149">
        <f>VALUE('Kala1400 (12)'!Q26)</f>
        <v>0</v>
      </c>
      <c r="F10" s="149">
        <f>VALUE('Kala1400 (12)'!B26)</f>
        <v>0</v>
      </c>
    </row>
    <row r="11" spans="1:13">
      <c r="A11" s="149">
        <f>'Kala1400 (12)'!AB27</f>
        <v>0</v>
      </c>
      <c r="B11" s="149">
        <f t="shared" si="0"/>
        <v>0</v>
      </c>
      <c r="C11" s="149">
        <f>VALUE('Kala1400 (12)'!V27)</f>
        <v>0</v>
      </c>
      <c r="D11" s="149">
        <f>VALUE('Kala1400 (12)'!T27)</f>
        <v>0</v>
      </c>
      <c r="E11" s="149">
        <f>VALUE('Kala1400 (12)'!Q27)</f>
        <v>0</v>
      </c>
      <c r="F11" s="149">
        <f>VALUE('Kala1400 (12)'!B27)</f>
        <v>0</v>
      </c>
    </row>
    <row r="12" spans="1:13">
      <c r="A12" s="149">
        <f>'Kala1400 (12)'!AB28</f>
        <v>0</v>
      </c>
      <c r="B12" s="149">
        <f t="shared" si="0"/>
        <v>0</v>
      </c>
      <c r="C12" s="149">
        <f>VALUE('Kala1400 (12)'!V28)</f>
        <v>0</v>
      </c>
      <c r="D12" s="149">
        <f>VALUE('Kala1400 (12)'!T28)</f>
        <v>0</v>
      </c>
      <c r="E12" s="149">
        <f>VALUE('Kala1400 (12)'!Q28)</f>
        <v>0</v>
      </c>
      <c r="F12" s="149">
        <f>VALUE('Kala1400 (12)'!B28)</f>
        <v>0</v>
      </c>
    </row>
    <row r="13" spans="1:13">
      <c r="A13" s="149">
        <f>'Kala1400 (12)'!AB29</f>
        <v>0</v>
      </c>
      <c r="B13" s="149">
        <f t="shared" si="0"/>
        <v>0</v>
      </c>
      <c r="C13" s="149">
        <f>VALUE('Kala1400 (12)'!V29)</f>
        <v>0</v>
      </c>
      <c r="D13" s="149">
        <f>VALUE('Kala1400 (12)'!T29)</f>
        <v>0</v>
      </c>
      <c r="E13" s="149">
        <f>VALUE('Kala1400 (12)'!Q29)</f>
        <v>0</v>
      </c>
      <c r="F13" s="149">
        <f>VALUE('Kala1400 (12)'!B29)</f>
        <v>0</v>
      </c>
    </row>
    <row r="14" spans="1:13">
      <c r="A14" s="149">
        <f>'Kala1400 (12)'!AB30</f>
        <v>0</v>
      </c>
      <c r="B14" s="149">
        <f t="shared" si="0"/>
        <v>0</v>
      </c>
      <c r="C14" s="149">
        <f>VALUE('Kala1400 (12)'!V30)</f>
        <v>0</v>
      </c>
      <c r="D14" s="149">
        <f>VALUE('Kala1400 (12)'!T30)</f>
        <v>0</v>
      </c>
      <c r="E14" s="149">
        <f>VALUE('Kala1400 (12)'!Q30)</f>
        <v>0</v>
      </c>
      <c r="F14" s="149">
        <f>VALUE('Kala1400 (12)'!B30)</f>
        <v>0</v>
      </c>
    </row>
    <row r="15" spans="1:13">
      <c r="A15" s="149">
        <f>'Kala1400 (12)'!AB31</f>
        <v>0</v>
      </c>
      <c r="B15" s="149">
        <f t="shared" si="0"/>
        <v>0</v>
      </c>
      <c r="C15" s="149">
        <f>VALUE('Kala1400 (12)'!V31)</f>
        <v>0</v>
      </c>
      <c r="D15" s="149">
        <f>VALUE('Kala1400 (12)'!T31)</f>
        <v>0</v>
      </c>
      <c r="E15" s="149">
        <f>VALUE('Kala1400 (12)'!Q31)</f>
        <v>0</v>
      </c>
      <c r="F15" s="149">
        <f>VALUE('Kala1400 (12)'!B31)</f>
        <v>0</v>
      </c>
    </row>
    <row r="16" spans="1:13">
      <c r="A16" s="149">
        <f>'Kala1400 (12)'!AB32</f>
        <v>0</v>
      </c>
      <c r="B16" s="149">
        <f t="shared" si="0"/>
        <v>0</v>
      </c>
      <c r="C16" s="149">
        <f>VALUE('Kala1400 (12)'!V32)</f>
        <v>0</v>
      </c>
      <c r="D16" s="149">
        <f>VALUE('Kala1400 (12)'!T32)</f>
        <v>0</v>
      </c>
      <c r="E16" s="149">
        <f>VALUE('Kala1400 (12)'!Q32)</f>
        <v>0</v>
      </c>
      <c r="F16" s="149">
        <f>VALUE('Kala1400 (12)'!B32)</f>
        <v>0</v>
      </c>
    </row>
    <row r="17" spans="1:6">
      <c r="A17" s="149">
        <f>'Kala1400 (12)'!AB33</f>
        <v>0</v>
      </c>
      <c r="B17" s="149">
        <f t="shared" si="0"/>
        <v>0</v>
      </c>
      <c r="C17" s="149">
        <f>VALUE('Kala1400 (12)'!V33)</f>
        <v>0</v>
      </c>
      <c r="D17" s="149">
        <f>VALUE('Kala1400 (12)'!T33)</f>
        <v>0</v>
      </c>
      <c r="E17" s="149">
        <f>VALUE('Kala1400 (12)'!Q33)</f>
        <v>0</v>
      </c>
      <c r="F17" s="149">
        <f>VALUE('Kala1400 (12)'!B33)</f>
        <v>0</v>
      </c>
    </row>
    <row r="18" spans="1:6">
      <c r="A18" s="149">
        <f>'Kala1400 (12)'!AB34</f>
        <v>0</v>
      </c>
      <c r="B18" s="149">
        <f t="shared" si="0"/>
        <v>0</v>
      </c>
      <c r="C18" s="149">
        <f>VALUE('Kala1400 (12)'!V34)</f>
        <v>0</v>
      </c>
      <c r="D18" s="149">
        <f>VALUE('Kala1400 (12)'!T34)</f>
        <v>0</v>
      </c>
      <c r="E18" s="149">
        <f>VALUE('Kala1400 (12)'!Q34)</f>
        <v>0</v>
      </c>
      <c r="F18" s="149">
        <f>VALUE('Kala1400 (12)'!B34)</f>
        <v>0</v>
      </c>
    </row>
    <row r="19" spans="1:6">
      <c r="A19" s="149">
        <f>'Kala1400 (12)'!AB35</f>
        <v>0</v>
      </c>
      <c r="B19" s="149">
        <f t="shared" si="0"/>
        <v>0</v>
      </c>
      <c r="C19" s="149">
        <f>VALUE('Kala1400 (12)'!V35)</f>
        <v>0</v>
      </c>
      <c r="D19" s="149">
        <f>VALUE('Kala1400 (12)'!T35)</f>
        <v>0</v>
      </c>
      <c r="E19" s="149">
        <f>VALUE('Kala1400 (12)'!Q35)</f>
        <v>0</v>
      </c>
      <c r="F19" s="149">
        <f>VALUE('Kala1400 (12)'!B35)</f>
        <v>0</v>
      </c>
    </row>
    <row r="20" spans="1:6">
      <c r="A20" s="149">
        <f>'Kala1400 (12)'!AB36</f>
        <v>0</v>
      </c>
      <c r="B20" s="149">
        <f t="shared" si="0"/>
        <v>0</v>
      </c>
      <c r="C20" s="149">
        <f>VALUE('Kala1400 (12)'!V36)</f>
        <v>0</v>
      </c>
      <c r="D20" s="149">
        <f>VALUE('Kala1400 (12)'!T36)</f>
        <v>0</v>
      </c>
      <c r="E20" s="149">
        <f>VALUE('Kala1400 (12)'!Q36)</f>
        <v>0</v>
      </c>
      <c r="F20" s="149">
        <f>VALUE('Kala1400 (12)'!B36)</f>
        <v>0</v>
      </c>
    </row>
    <row r="21" spans="1:6">
      <c r="A21" s="149">
        <f>'Kala1400 (12)'!AB37</f>
        <v>0</v>
      </c>
      <c r="B21" s="149">
        <f t="shared" si="0"/>
        <v>0</v>
      </c>
      <c r="C21" s="149">
        <f>VALUE('Kala1400 (12)'!V37)</f>
        <v>0</v>
      </c>
      <c r="D21" s="149">
        <f>VALUE('Kala1400 (12)'!T37)</f>
        <v>0</v>
      </c>
      <c r="E21" s="149">
        <f>VALUE('Kala1400 (12)'!Q37)</f>
        <v>0</v>
      </c>
      <c r="F21" s="149">
        <f>VALUE('Kala1400 (12)'!B37)</f>
        <v>0</v>
      </c>
    </row>
    <row r="22" spans="1:6">
      <c r="A22" s="149">
        <f>'Kala1400 (12)'!AB38</f>
        <v>0</v>
      </c>
      <c r="B22" s="149">
        <f t="shared" si="0"/>
        <v>0</v>
      </c>
      <c r="C22" s="149">
        <f>VALUE('Kala1400 (12)'!V38)</f>
        <v>0</v>
      </c>
      <c r="D22" s="149">
        <f>VALUE('Kala1400 (12)'!T38)</f>
        <v>0</v>
      </c>
      <c r="E22" s="149">
        <f>VALUE('Kala1400 (12)'!Q38)</f>
        <v>0</v>
      </c>
      <c r="F22" s="149">
        <f>VALUE('Kala1400 (12)'!B38)</f>
        <v>0</v>
      </c>
    </row>
    <row r="23" spans="1:6">
      <c r="A23" s="149">
        <f>'Kala1400 (12)'!AB39</f>
        <v>0</v>
      </c>
      <c r="B23" s="149">
        <f t="shared" si="0"/>
        <v>0</v>
      </c>
      <c r="C23" s="149">
        <f>VALUE('Kala1400 (12)'!V39)</f>
        <v>0</v>
      </c>
      <c r="D23" s="149">
        <f>VALUE('Kala1400 (12)'!T39)</f>
        <v>0</v>
      </c>
      <c r="E23" s="149">
        <f>VALUE('Kala1400 (12)'!Q39)</f>
        <v>0</v>
      </c>
      <c r="F23" s="149">
        <f>VALUE('Kala1400 (12)'!B39)</f>
        <v>0</v>
      </c>
    </row>
    <row r="24" spans="1:6">
      <c r="A24" s="149">
        <f>'Kala1400 (12)'!AB40</f>
        <v>0</v>
      </c>
      <c r="B24" s="149">
        <f t="shared" si="0"/>
        <v>0</v>
      </c>
      <c r="C24" s="149">
        <f>VALUE('Kala1400 (12)'!V40)</f>
        <v>0</v>
      </c>
      <c r="D24" s="149">
        <f>VALUE('Kala1400 (12)'!T40)</f>
        <v>0</v>
      </c>
      <c r="E24" s="149">
        <f>VALUE('Kala1400 (12)'!Q40)</f>
        <v>0</v>
      </c>
      <c r="F24" s="149">
        <f>VALUE('Kala1400 (12)'!B40)</f>
        <v>0</v>
      </c>
    </row>
    <row r="25" spans="1:6">
      <c r="A25" s="149">
        <f>'Kala1400 (12)'!AB41</f>
        <v>0</v>
      </c>
      <c r="B25" s="149">
        <f t="shared" si="0"/>
        <v>0</v>
      </c>
      <c r="C25" s="149">
        <f>VALUE('Kala1400 (12)'!V41)</f>
        <v>0</v>
      </c>
      <c r="D25" s="149">
        <f>VALUE('Kala1400 (12)'!T41)</f>
        <v>0</v>
      </c>
      <c r="E25" s="149">
        <f>VALUE('Kala1400 (12)'!Q41)</f>
        <v>0</v>
      </c>
      <c r="F25" s="149">
        <f>VALUE('Kala1400 (12)'!B41)</f>
        <v>0</v>
      </c>
    </row>
    <row r="26" spans="1:6">
      <c r="A26" s="149">
        <f>'Kala1400 (12)'!AB42</f>
        <v>0</v>
      </c>
      <c r="B26" s="149">
        <f t="shared" si="0"/>
        <v>0</v>
      </c>
      <c r="C26" s="149">
        <f>VALUE('Kala1400 (12)'!V42)</f>
        <v>0</v>
      </c>
      <c r="D26" s="149">
        <f>VALUE('Kala1400 (12)'!T42)</f>
        <v>0</v>
      </c>
      <c r="E26" s="149">
        <f>VALUE('Kala1400 (12)'!Q42)</f>
        <v>0</v>
      </c>
      <c r="F26" s="149">
        <f>VALUE('Kala1400 (12)'!B42)</f>
        <v>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08">
    <tabColor rgb="FF7030A0"/>
  </sheetPr>
  <dimension ref="A3:J26"/>
  <sheetViews>
    <sheetView rightToLeft="1" zoomScale="80" zoomScaleNormal="80" workbookViewId="0">
      <selection activeCell="B18" sqref="B18:C21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(12)'!$A$2:$G$10,2,FALSE),0)</f>
        <v>1311</v>
      </c>
      <c r="D6" s="21">
        <f>IFERROR(VLOOKUP($A6,'FKala1400 (12)'!$A$2:$G$10,3,FALSE),0)</f>
        <v>10087</v>
      </c>
      <c r="E6" s="21">
        <f>IFERROR(VLOOKUP($A6,'FKala1400 (12)'!$A$2:$G$10,4,FALSE),0)</f>
        <v>8787</v>
      </c>
      <c r="F6" s="21">
        <f>IFERROR(VLOOKUP($A6,'FKala1400 (12)'!$A$2:$G$10,5,FALSE),0)</f>
        <v>2611</v>
      </c>
      <c r="G6" s="119">
        <f>IFERROR(VLOOKUP($A6,'FKala1400 (12)'!$A$2:$G$10,6,FALSE),0)</f>
        <v>612974629596</v>
      </c>
    </row>
    <row r="7" spans="1:10">
      <c r="A7" s="299"/>
      <c r="B7" s="23" t="s">
        <v>85</v>
      </c>
      <c r="C7" s="24">
        <f>IFERROR(VLOOKUP($A6,'FKala99 (12)'!$A$2:$G$10,2,FALSE),0)</f>
        <v>1124</v>
      </c>
      <c r="D7" s="24">
        <f>IFERROR(VLOOKUP($A6,'FKala99 (12)'!$A$2:$G$10,3,FALSE),0)</f>
        <v>7497</v>
      </c>
      <c r="E7" s="24">
        <f>IFERROR(VLOOKUP($A6,'FKala99 (12)'!$A$2:$G$10,4,FALSE),0)</f>
        <v>6275</v>
      </c>
      <c r="F7" s="24">
        <f>IFERROR(VLOOKUP($A6,'FKala99 (12)'!$A$2:$G$10,5,FALSE),0)</f>
        <v>2346</v>
      </c>
      <c r="G7" s="24">
        <f>IFERROR(VLOOKUP($A6,'FKala99 (12)'!$A$2:$G$10,6,FALSE),0)</f>
        <v>454044402101</v>
      </c>
    </row>
    <row r="8" spans="1:10" ht="30" customHeight="1" thickBot="1">
      <c r="A8" s="300"/>
      <c r="B8" s="26" t="s">
        <v>51</v>
      </c>
      <c r="C8" s="27">
        <f>IFERROR(C6/C7-1,"-")</f>
        <v>0.16637010676156594</v>
      </c>
      <c r="D8" s="27">
        <f>IFERROR(D6/D7-1,"-")</f>
        <v>0.34547152194211028</v>
      </c>
      <c r="E8" s="27">
        <f>IFERROR(E6/E7-1,"-")</f>
        <v>0.40031872509960165</v>
      </c>
      <c r="F8" s="27">
        <f>IFERROR(F6/F7-1,"-")</f>
        <v>0.11295822676896838</v>
      </c>
      <c r="G8" s="27">
        <f>IFERROR(G6/G7-1,"-")</f>
        <v>0.35003234652730453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(12)'!$A$2:$G$10,2,FALSE),0)</f>
        <v>1</v>
      </c>
      <c r="D9" s="21">
        <f>IFERROR(VLOOKUP($A9,'FKala1400 (12)'!$A$2:$G$10,3,FALSE),0)</f>
        <v>149</v>
      </c>
      <c r="E9" s="21">
        <f>IFERROR(VLOOKUP($A9,'FKala1400 (12)'!$A$2:$G$10,4,FALSE),0)</f>
        <v>138</v>
      </c>
      <c r="F9" s="21">
        <f>IFERROR(VLOOKUP($A9,'FKala1400 (12)'!$A$2:$G$10,5,FALSE),0)</f>
        <v>12</v>
      </c>
      <c r="G9" s="55">
        <f>IFERROR(VLOOKUP($A9,'FKala1400 (12)'!$A$2:$G$10,6,FALSE),0)</f>
        <v>352519000</v>
      </c>
    </row>
    <row r="10" spans="1:10" ht="21" customHeight="1">
      <c r="A10" s="301"/>
      <c r="B10" s="23" t="s">
        <v>85</v>
      </c>
      <c r="C10" s="24">
        <f>IFERROR(VLOOKUP($A9,'FKala99 (12)'!$A$2:$G$10,2,FALSE),0)</f>
        <v>3</v>
      </c>
      <c r="D10" s="24">
        <f>IFERROR(VLOOKUP($A9,'FKala99 (12)'!$A$2:$G$10,3,FALSE),0)</f>
        <v>61</v>
      </c>
      <c r="E10" s="24">
        <f>IFERROR(VLOOKUP($A9,'FKala99 (12)'!$A$2:$G$10,4,FALSE),0)</f>
        <v>57</v>
      </c>
      <c r="F10" s="24">
        <f>IFERROR(VLOOKUP($A9,'FKala99 (12)'!$A$2:$G$10,5,FALSE),0)</f>
        <v>7</v>
      </c>
      <c r="G10" s="24">
        <f>IFERROR(VLOOKUP($A9,'FKala99 (12)'!$A$2:$G$10,6,FALSE),0)</f>
        <v>101893500</v>
      </c>
    </row>
    <row r="11" spans="1:10" ht="30" customHeight="1" thickBot="1">
      <c r="A11" s="301"/>
      <c r="B11" s="29" t="s">
        <v>51</v>
      </c>
      <c r="C11" s="30">
        <f>IFERROR(C9/C10-1,"-")</f>
        <v>-0.66666666666666674</v>
      </c>
      <c r="D11" s="30">
        <f>IFERROR(D9/D10-1,"-")</f>
        <v>1.442622950819672</v>
      </c>
      <c r="E11" s="30">
        <f>IFERROR(E9/E10-1,"-")</f>
        <v>1.4210526315789473</v>
      </c>
      <c r="F11" s="30">
        <f>IFERROR(F9/F10-1,"-")</f>
        <v>0.71428571428571419</v>
      </c>
      <c r="G11" s="30">
        <f>IFERROR(G9/G10-1,"-")</f>
        <v>2.4596809413750633</v>
      </c>
    </row>
    <row r="12" spans="1:10" ht="21" customHeight="1">
      <c r="A12" s="302" t="s">
        <v>42</v>
      </c>
      <c r="B12" s="32" t="s">
        <v>104</v>
      </c>
      <c r="C12" s="33">
        <f>IFERROR(VLOOKUP($A12,'FKala1400 (12)'!$A$2:$G$10,2,FALSE),0)</f>
        <v>180</v>
      </c>
      <c r="D12" s="34">
        <f>IFERROR(VLOOKUP($A12,'FKala1400 (12)'!$A$2:$G$10,3,FALSE),0)</f>
        <v>1093</v>
      </c>
      <c r="E12" s="34">
        <f>IFERROR(VLOOKUP($A12,'FKala1400 (12)'!$A$2:$G$10,4,FALSE),0)</f>
        <v>1023</v>
      </c>
      <c r="F12" s="34">
        <f>IFERROR(VLOOKUP($A12,'FKala1400 (12)'!$A$2:$G$10,5,FALSE),0)</f>
        <v>250</v>
      </c>
      <c r="G12" s="57">
        <f>IFERROR(VLOOKUP($A12,'FKala1400 (12)'!$A$2:$G$10,6,FALSE),0)</f>
        <v>1238935863391</v>
      </c>
    </row>
    <row r="13" spans="1:10" ht="21" customHeight="1">
      <c r="A13" s="301"/>
      <c r="B13" s="23" t="s">
        <v>85</v>
      </c>
      <c r="C13" s="24">
        <f>IFERROR(VLOOKUP($A12,'FKala99 (12)'!$A$2:$G$10,2,FALSE),0)</f>
        <v>170</v>
      </c>
      <c r="D13" s="24">
        <f>IFERROR(VLOOKUP($A12,'FKala99 (12)'!$A$2:$G$10,3,FALSE),0)</f>
        <v>781</v>
      </c>
      <c r="E13" s="24">
        <f>IFERROR(VLOOKUP($A12,'FKala99 (12)'!$A$2:$G$10,4,FALSE),0)</f>
        <v>730</v>
      </c>
      <c r="F13" s="24">
        <f>IFERROR(VLOOKUP($A12,'FKala99 (12)'!$A$2:$G$10,5,FALSE),0)</f>
        <v>221</v>
      </c>
      <c r="G13" s="24">
        <f>IFERROR(VLOOKUP($A12,'FKala99 (12)'!$A$2:$G$10,6,FALSE),0)</f>
        <v>185771599420</v>
      </c>
    </row>
    <row r="14" spans="1:10" ht="30" customHeight="1" thickBot="1">
      <c r="A14" s="301"/>
      <c r="B14" s="36" t="s">
        <v>51</v>
      </c>
      <c r="C14" s="30">
        <f>IFERROR(C12/C13-1,"-")</f>
        <v>5.8823529411764719E-2</v>
      </c>
      <c r="D14" s="30">
        <f>IFERROR(D12/D13-1,"-")</f>
        <v>0.39948783610755445</v>
      </c>
      <c r="E14" s="30">
        <f>IFERROR(E12/E13-1,"-")</f>
        <v>0.40136986301369859</v>
      </c>
      <c r="F14" s="30">
        <f>IFERROR(F12/F13-1,"-")</f>
        <v>0.13122171945701355</v>
      </c>
      <c r="G14" s="30">
        <f>IFERROR(G12/G13-1,"-")</f>
        <v>5.6691349337525123</v>
      </c>
    </row>
    <row r="15" spans="1:10">
      <c r="A15" s="413" t="s">
        <v>59</v>
      </c>
      <c r="B15" s="37" t="s">
        <v>104</v>
      </c>
      <c r="C15" s="38">
        <f>C12+C9+C6</f>
        <v>1492</v>
      </c>
      <c r="D15" s="38">
        <f t="shared" ref="D15:G16" si="0">D12+D9+D6</f>
        <v>11329</v>
      </c>
      <c r="E15" s="38">
        <f t="shared" si="0"/>
        <v>9948</v>
      </c>
      <c r="F15" s="38">
        <f t="shared" si="0"/>
        <v>2873</v>
      </c>
      <c r="G15" s="38">
        <f t="shared" si="0"/>
        <v>1852263011987</v>
      </c>
    </row>
    <row r="16" spans="1:10" ht="21.75" thickBot="1">
      <c r="A16" s="414"/>
      <c r="B16" s="23" t="s">
        <v>85</v>
      </c>
      <c r="C16" s="40">
        <f>C13+C10+C7</f>
        <v>1297</v>
      </c>
      <c r="D16" s="40">
        <f t="shared" si="0"/>
        <v>8339</v>
      </c>
      <c r="E16" s="40">
        <f t="shared" si="0"/>
        <v>7062</v>
      </c>
      <c r="F16" s="40">
        <f t="shared" si="0"/>
        <v>2574</v>
      </c>
      <c r="G16" s="40">
        <f t="shared" si="0"/>
        <v>639917895021</v>
      </c>
    </row>
    <row r="17" spans="1:7" ht="30" customHeight="1" thickBot="1">
      <c r="A17" s="415"/>
      <c r="B17" s="42" t="s">
        <v>51</v>
      </c>
      <c r="C17" s="43">
        <f>IFERROR(C15/C16-1,"-")</f>
        <v>0.15034695451040858</v>
      </c>
      <c r="D17" s="43">
        <f>IFERROR(D15/D16-1,"-")</f>
        <v>0.35855618179637849</v>
      </c>
      <c r="E17" s="43">
        <f>IFERROR(E15/E16-1,"-")</f>
        <v>0.40866610025488526</v>
      </c>
      <c r="F17" s="43">
        <f>IFERROR(F15/F16-1,"-")</f>
        <v>0.11616161616161613</v>
      </c>
      <c r="G17" s="43">
        <f>IFERROR(G15/G16-1,"-")</f>
        <v>1.8945322929689516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43">
    <tabColor rgb="FF7030A0"/>
  </sheetPr>
  <dimension ref="A3:J26"/>
  <sheetViews>
    <sheetView rightToLeft="1" zoomScale="80" zoomScaleNormal="80" workbookViewId="0">
      <selection activeCell="N5" sqref="N5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IFERROR(VLOOKUP($A6,FKala1400!$A$2:$G$10,2,FALSE),0)</f>
        <v>322</v>
      </c>
      <c r="D6" s="21">
        <f>IFERROR(VLOOKUP($A6,FKala1400!$A$2:$G$10,3,FALSE),0)</f>
        <v>743</v>
      </c>
      <c r="E6" s="21">
        <f>IFERROR(VLOOKUP($A6,FKala1400!$A$2:$G$10,4,FALSE),0)</f>
        <v>523</v>
      </c>
      <c r="F6" s="21">
        <f>IFERROR(VLOOKUP($A6,FKala1400!$A$2:$G$10,5,FALSE),0)</f>
        <v>542</v>
      </c>
      <c r="G6" s="119">
        <f>IFERROR(VLOOKUP($A6,FKala1400!$A$2:$G$10,6,FALSE),0)</f>
        <v>12509629314</v>
      </c>
    </row>
    <row r="7" spans="1:10">
      <c r="A7" s="299"/>
      <c r="B7" s="23" t="s">
        <v>85</v>
      </c>
      <c r="C7" s="24">
        <f>IFERROR(VLOOKUP($A6,FKala99!$A$2:$G$10,2,FALSE),0)</f>
        <v>38</v>
      </c>
      <c r="D7" s="24">
        <f>IFERROR(VLOOKUP($A6,FKala99!$A$2:$G$10,3,FALSE),0)</f>
        <v>9</v>
      </c>
      <c r="E7" s="24">
        <f>IFERROR(VLOOKUP($A6,FKala99!$A$2:$G$10,4,FALSE),0)</f>
        <v>11</v>
      </c>
      <c r="F7" s="24">
        <f>IFERROR(VLOOKUP($A6,FKala99!$A$2:$G$10,5,FALSE),0)</f>
        <v>36</v>
      </c>
      <c r="G7" s="24">
        <f>IFERROR(VLOOKUP($A6,FKala99!$A$2:$G$10,6,FALSE),0)</f>
        <v>1397322000</v>
      </c>
    </row>
    <row r="8" spans="1:10" ht="30" customHeight="1" thickBot="1">
      <c r="A8" s="300"/>
      <c r="B8" s="26" t="s">
        <v>51</v>
      </c>
      <c r="C8" s="27">
        <f>IFERROR(C6/C7-1,"-")</f>
        <v>7.473684210526315</v>
      </c>
      <c r="D8" s="27">
        <f>IFERROR(D6/D7-1,"-")</f>
        <v>81.555555555555557</v>
      </c>
      <c r="E8" s="27">
        <f>IFERROR(E6/E7-1,"-")</f>
        <v>46.545454545454547</v>
      </c>
      <c r="F8" s="27">
        <f>IFERROR(F6/F7-1,"-")</f>
        <v>14.055555555555555</v>
      </c>
      <c r="G8" s="27">
        <f>IFERROR(G6/G7-1,"-")</f>
        <v>7.9525745060909365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IFERROR(VLOOKUP($A9,FKala1400!$A$2:$G$10,2,FALSE),0)</f>
        <v>0</v>
      </c>
      <c r="D9" s="21">
        <f>IFERROR(VLOOKUP($A9,FKala1400!$A$2:$G$10,3,FALSE),0)</f>
        <v>4</v>
      </c>
      <c r="E9" s="21">
        <f>IFERROR(VLOOKUP($A9,FKala1400!$A$2:$G$10,4,FALSE),0)</f>
        <v>2</v>
      </c>
      <c r="F9" s="21">
        <f>IFERROR(VLOOKUP($A9,FKala1400!$A$2:$G$10,5,FALSE),0)</f>
        <v>2</v>
      </c>
      <c r="G9" s="55">
        <f>IFERROR(VLOOKUP($A9,FKala1400!$A$2:$G$10,6,FALSE),0)</f>
        <v>6000000</v>
      </c>
    </row>
    <row r="10" spans="1:10" ht="21" customHeight="1">
      <c r="A10" s="301"/>
      <c r="B10" s="23" t="s">
        <v>85</v>
      </c>
      <c r="C10" s="24">
        <f>IFERROR(VLOOKUP($A9,FKala99!$A$2:$G$10,2,FALSE),0)</f>
        <v>1</v>
      </c>
      <c r="D10" s="24">
        <f>IFERROR(VLOOKUP($A9,FKala99!$A$2:$G$10,3,FALSE),0)</f>
        <v>0</v>
      </c>
      <c r="E10" s="24">
        <f>IFERROR(VLOOKUP($A9,FKala99!$A$2:$G$10,4,FALSE),0)</f>
        <v>0</v>
      </c>
      <c r="F10" s="24">
        <f>IFERROR(VLOOKUP($A9,FKala99!$A$2:$G$10,5,FALSE),0)</f>
        <v>1</v>
      </c>
      <c r="G10" s="24">
        <f>IFERROR(VLOOKUP($A9,FKala99!$A$2:$G$10,6,FALSE),0)</f>
        <v>0</v>
      </c>
    </row>
    <row r="11" spans="1:10" ht="30" customHeight="1" thickBot="1">
      <c r="A11" s="301"/>
      <c r="B11" s="29" t="s">
        <v>51</v>
      </c>
      <c r="C11" s="30">
        <f>IFERROR(C9/C10-1,"-")</f>
        <v>-1</v>
      </c>
      <c r="D11" s="30" t="str">
        <f>IFERROR(D9/D10-1,"-")</f>
        <v>-</v>
      </c>
      <c r="E11" s="30" t="str">
        <f>IFERROR(E9/E10-1,"-")</f>
        <v>-</v>
      </c>
      <c r="F11" s="30">
        <f>IFERROR(F9/F10-1,"-")</f>
        <v>1</v>
      </c>
      <c r="G11" s="30" t="str">
        <f>IFERROR(G9/G10-1,"-")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IFERROR(VLOOKUP($A12,FKala1400!$A$2:$G$10,2,FALSE),0)</f>
        <v>28</v>
      </c>
      <c r="D12" s="34">
        <f>IFERROR(VLOOKUP($A12,FKala1400!$A$2:$G$10,3,FALSE),0)</f>
        <v>54</v>
      </c>
      <c r="E12" s="34">
        <f>IFERROR(VLOOKUP($A12,FKala1400!$A$2:$G$10,4,FALSE),0)</f>
        <v>44</v>
      </c>
      <c r="F12" s="34">
        <f>IFERROR(VLOOKUP($A12,FKala1400!$A$2:$G$10,5,FALSE),0)</f>
        <v>38</v>
      </c>
      <c r="G12" s="57">
        <f>IFERROR(VLOOKUP($A12,FKala1400!$A$2:$G$10,6,FALSE),0)</f>
        <v>9119730331</v>
      </c>
    </row>
    <row r="13" spans="1:10" ht="21" customHeight="1">
      <c r="A13" s="301"/>
      <c r="B13" s="23" t="s">
        <v>85</v>
      </c>
      <c r="C13" s="24">
        <f>IFERROR(VLOOKUP($A12,FKala99!$A$2:$G$10,2,FALSE),0)</f>
        <v>11</v>
      </c>
      <c r="D13" s="24">
        <f>IFERROR(VLOOKUP($A12,FKala99!$A$2:$G$10,3,FALSE),0)</f>
        <v>45</v>
      </c>
      <c r="E13" s="24">
        <f>IFERROR(VLOOKUP($A12,FKala99!$A$2:$G$10,4,FALSE),0)</f>
        <v>31</v>
      </c>
      <c r="F13" s="24">
        <f>IFERROR(VLOOKUP($A12,FKala99!$A$2:$G$10,5,FALSE),0)</f>
        <v>25</v>
      </c>
      <c r="G13" s="24">
        <f>IFERROR(VLOOKUP($A12,FKala99!$A$2:$G$10,6,FALSE),0)</f>
        <v>830899033</v>
      </c>
    </row>
    <row r="14" spans="1:10" ht="30" customHeight="1" thickBot="1">
      <c r="A14" s="301"/>
      <c r="B14" s="36" t="s">
        <v>51</v>
      </c>
      <c r="C14" s="30">
        <f>IFERROR(C12/C13-1,"-")</f>
        <v>1.5454545454545454</v>
      </c>
      <c r="D14" s="30">
        <f>IFERROR(D12/D13-1,"-")</f>
        <v>0.19999999999999996</v>
      </c>
      <c r="E14" s="30">
        <f>IFERROR(E12/E13-1,"-")</f>
        <v>0.41935483870967749</v>
      </c>
      <c r="F14" s="30">
        <f>IFERROR(F12/F13-1,"-")</f>
        <v>0.52</v>
      </c>
      <c r="G14" s="30">
        <f>IFERROR(G12/G13-1,"-")</f>
        <v>9.9757382892513249</v>
      </c>
    </row>
    <row r="15" spans="1:10">
      <c r="A15" s="413" t="s">
        <v>59</v>
      </c>
      <c r="B15" s="37" t="s">
        <v>104</v>
      </c>
      <c r="C15" s="38">
        <f>C12+C9+C6</f>
        <v>350</v>
      </c>
      <c r="D15" s="38">
        <f t="shared" ref="D15:G16" si="0">D12+D9+D6</f>
        <v>801</v>
      </c>
      <c r="E15" s="38">
        <f t="shared" si="0"/>
        <v>569</v>
      </c>
      <c r="F15" s="38">
        <f t="shared" si="0"/>
        <v>582</v>
      </c>
      <c r="G15" s="38">
        <f t="shared" si="0"/>
        <v>21635359645</v>
      </c>
    </row>
    <row r="16" spans="1:10" ht="21.75" thickBot="1">
      <c r="A16" s="414"/>
      <c r="B16" s="23" t="s">
        <v>85</v>
      </c>
      <c r="C16" s="40">
        <f>C13+C10+C7</f>
        <v>50</v>
      </c>
      <c r="D16" s="40">
        <f t="shared" si="0"/>
        <v>54</v>
      </c>
      <c r="E16" s="40">
        <f t="shared" si="0"/>
        <v>42</v>
      </c>
      <c r="F16" s="40">
        <f t="shared" si="0"/>
        <v>62</v>
      </c>
      <c r="G16" s="40">
        <f t="shared" si="0"/>
        <v>2228221033</v>
      </c>
    </row>
    <row r="17" spans="1:7" ht="30" customHeight="1" thickBot="1">
      <c r="A17" s="415"/>
      <c r="B17" s="42" t="s">
        <v>51</v>
      </c>
      <c r="C17" s="43">
        <f>IFERROR(C15/C16-1,"-")</f>
        <v>6</v>
      </c>
      <c r="D17" s="43">
        <f>IFERROR(D15/D16-1,"-")</f>
        <v>13.833333333333334</v>
      </c>
      <c r="E17" s="43">
        <f>IFERROR(E15/E16-1,"-")</f>
        <v>12.547619047619047</v>
      </c>
      <c r="F17" s="43">
        <f>IFERROR(F15/F16-1,"-")</f>
        <v>8.387096774193548</v>
      </c>
      <c r="G17" s="43">
        <f>IFERROR(G15/G16-1,"-")</f>
        <v>8.7097008441172896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44">
    <tabColor rgb="FF92D050"/>
  </sheetPr>
  <dimension ref="A1:AF28"/>
  <sheetViews>
    <sheetView zoomScale="70" zoomScaleNormal="70" workbookViewId="0">
      <selection activeCell="N5" sqref="N5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147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105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149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148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134" t="s">
        <v>25</v>
      </c>
      <c r="E17" s="134" t="s">
        <v>26</v>
      </c>
      <c r="F17" s="134" t="s">
        <v>25</v>
      </c>
      <c r="G17" s="342" t="s">
        <v>26</v>
      </c>
      <c r="H17" s="444"/>
      <c r="I17" s="134" t="s">
        <v>25</v>
      </c>
      <c r="J17" s="134" t="s">
        <v>26</v>
      </c>
      <c r="K17" s="134" t="s">
        <v>25</v>
      </c>
      <c r="L17" s="134" t="s">
        <v>26</v>
      </c>
      <c r="M17" s="134" t="s">
        <v>25</v>
      </c>
      <c r="N17" s="342" t="s">
        <v>26</v>
      </c>
      <c r="O17" s="465"/>
      <c r="P17" s="444"/>
      <c r="Q17" s="342" t="s">
        <v>25</v>
      </c>
      <c r="R17" s="444"/>
      <c r="S17" s="134" t="s">
        <v>26</v>
      </c>
      <c r="T17" s="134" t="s">
        <v>25</v>
      </c>
      <c r="U17" s="134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0</v>
      </c>
      <c r="C18" s="446"/>
      <c r="D18" s="73">
        <v>0</v>
      </c>
      <c r="E18" s="135">
        <v>0</v>
      </c>
      <c r="F18" s="73">
        <v>0</v>
      </c>
      <c r="G18" s="445">
        <v>0</v>
      </c>
      <c r="H18" s="446"/>
      <c r="I18" s="73">
        <v>0</v>
      </c>
      <c r="J18" s="140">
        <v>0</v>
      </c>
      <c r="K18" s="141">
        <v>0</v>
      </c>
      <c r="L18" s="140">
        <v>0</v>
      </c>
      <c r="M18" s="141">
        <v>0</v>
      </c>
      <c r="N18" s="447">
        <v>0</v>
      </c>
      <c r="O18" s="448"/>
      <c r="P18" s="449"/>
      <c r="Q18" s="450">
        <v>1</v>
      </c>
      <c r="R18" s="451"/>
      <c r="S18" s="140">
        <v>0</v>
      </c>
      <c r="T18" s="141">
        <v>0</v>
      </c>
      <c r="U18" s="140">
        <v>0</v>
      </c>
      <c r="V18" s="450">
        <v>0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139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1397322000</v>
      </c>
      <c r="C20" s="456"/>
      <c r="D20" s="74">
        <v>8</v>
      </c>
      <c r="E20" s="136">
        <v>911260000</v>
      </c>
      <c r="F20" s="74">
        <v>3</v>
      </c>
      <c r="G20" s="455">
        <v>0</v>
      </c>
      <c r="H20" s="456"/>
      <c r="I20" s="74">
        <v>0</v>
      </c>
      <c r="J20" s="137">
        <v>0</v>
      </c>
      <c r="K20" s="138">
        <v>0</v>
      </c>
      <c r="L20" s="137">
        <v>1044922000</v>
      </c>
      <c r="M20" s="138">
        <v>8</v>
      </c>
      <c r="N20" s="457">
        <v>9793247566</v>
      </c>
      <c r="O20" s="458"/>
      <c r="P20" s="459"/>
      <c r="Q20" s="460">
        <v>36</v>
      </c>
      <c r="R20" s="444"/>
      <c r="S20" s="137">
        <v>1956182000</v>
      </c>
      <c r="T20" s="138">
        <v>11</v>
      </c>
      <c r="U20" s="137">
        <v>1660586000</v>
      </c>
      <c r="V20" s="460">
        <v>9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134" t="s">
        <v>65</v>
      </c>
      <c r="AE20" s="4"/>
    </row>
    <row r="21" spans="1:31" ht="29.65" customHeight="1">
      <c r="A21" s="3"/>
      <c r="B21" s="445">
        <v>830899033</v>
      </c>
      <c r="C21" s="446"/>
      <c r="D21" s="73">
        <v>8</v>
      </c>
      <c r="E21" s="135">
        <v>0</v>
      </c>
      <c r="F21" s="73">
        <v>0</v>
      </c>
      <c r="G21" s="445">
        <v>0</v>
      </c>
      <c r="H21" s="446"/>
      <c r="I21" s="73">
        <v>0</v>
      </c>
      <c r="J21" s="140">
        <v>0</v>
      </c>
      <c r="K21" s="141">
        <v>0</v>
      </c>
      <c r="L21" s="140">
        <v>1619573607</v>
      </c>
      <c r="M21" s="141">
        <v>31</v>
      </c>
      <c r="N21" s="447">
        <v>34746906390</v>
      </c>
      <c r="O21" s="448"/>
      <c r="P21" s="449"/>
      <c r="Q21" s="450">
        <v>25</v>
      </c>
      <c r="R21" s="451"/>
      <c r="S21" s="140">
        <v>1619573607</v>
      </c>
      <c r="T21" s="141">
        <v>31</v>
      </c>
      <c r="U21" s="140">
        <v>3100450005</v>
      </c>
      <c r="V21" s="450">
        <v>45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139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AB18:AC19"/>
    <mergeCell ref="Z18:AA18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V20:W20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B17:C17"/>
    <mergeCell ref="G17:H17"/>
    <mergeCell ref="N17:P17"/>
    <mergeCell ref="Q17:R17"/>
    <mergeCell ref="V17:W17"/>
    <mergeCell ref="A27:R27"/>
    <mergeCell ref="X20:Y20"/>
    <mergeCell ref="Z20:AA20"/>
    <mergeCell ref="AB20:AC20"/>
    <mergeCell ref="B21:C21"/>
    <mergeCell ref="G21:H21"/>
    <mergeCell ref="N21:P21"/>
    <mergeCell ref="Q21:R21"/>
    <mergeCell ref="V21:W21"/>
    <mergeCell ref="X21:Y21"/>
    <mergeCell ref="Z21:AA21"/>
    <mergeCell ref="AB21:AC22"/>
    <mergeCell ref="B20:C20"/>
    <mergeCell ref="G20:H20"/>
    <mergeCell ref="N20:P20"/>
    <mergeCell ref="Q20:R20"/>
  </mergeCells>
  <hyperlinks>
    <hyperlink ref="D18" r:id="rId1" display="http://172.16.10.102/ReportViewer.aspx?reportName=PProductStatisticsPecuniary&amp;@Clicked=Clicked&amp;@Detail=Pecuniar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param=1&amp;@CreateCaseType=&amp;@PBTradeUnitTypeID=&amp;@TradeUnitTypeID=" xr:uid="{00000000-0004-0000-5900-000000000000}"/>
    <hyperlink ref="F18" r:id="rId2" display="http://172.16.10.102/ReportViewer.aspx?reportName=PProductStatisticsDetailReport&amp;@Clicked=Clicked&amp;@Detail=Wri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1000000}"/>
    <hyperlink ref="I18" r:id="rId3" display="http://172.16.10.102/ReportViewer.aspx?reportName=PProductStatisticsDetailReport&amp;@Clicked=Clicked&amp;@Detail=Incapacit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2000000}"/>
    <hyperlink ref="K18" r:id="rId4" display="http://172.16.10.102/ReportViewer.aspx?reportName=PProductStatisticsDetailReport&amp;@Clicked=Clicked&amp;@Detail=Absolution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3000000}"/>
    <hyperlink ref="M18" r:id="rId5" display="http://172.16.10.102/ReportViewer.aspx?reportName=PProductStatisticsDetailReport&amp;@Clicked=Clicked&amp;@Detail=Penalt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4000000}"/>
    <hyperlink ref="Q18" r:id="rId6" display="http://172.16.10.102/ReportViewer.aspx?reportName=PProductStatisticsDetailReport&amp;@Clicked=Clicked&amp;@Detail=Remained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5000000}"/>
    <hyperlink ref="T18" r:id="rId7" display="http://172.16.10.102/ReportViewer.aspx?reportName=PProductStatisticsDetailReport&amp;@Clicked=Clicked&amp;@Detail=Outpu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6000000}"/>
    <hyperlink ref="V18" r:id="rId8" display="http://172.16.10.102/ReportViewer.aspx?reportName=PProductStatisticsDetailReport&amp;@Clicked=Clicked&amp;@Detail=Inpu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7000000}"/>
    <hyperlink ref="D20" r:id="rId9" display="http://172.16.10.102/ReportViewer.aspx?reportName=PProductStatisticsPecuniary&amp;@Clicked=Clicked&amp;@Detail=Pecuniar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param=1&amp;@CreateCaseType=&amp;@PBTradeUnitTypeID=&amp;@TradeUnitTypeID=" xr:uid="{00000000-0004-0000-5900-000008000000}"/>
    <hyperlink ref="F20" r:id="rId10" display="http://172.16.10.102/ReportViewer.aspx?reportName=PProductStatisticsDetailReport&amp;@Clicked=Clicked&amp;@Detail=Wri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9000000}"/>
    <hyperlink ref="I20" r:id="rId11" display="http://172.16.10.102/ReportViewer.aspx?reportName=PProductStatisticsDetailReport&amp;@Clicked=Clicked&amp;@Detail=Incapacit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A000000}"/>
    <hyperlink ref="K20" r:id="rId12" display="http://172.16.10.102/ReportViewer.aspx?reportName=PProductStatisticsDetailReport&amp;@Clicked=Clicked&amp;@Detail=Absolution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B000000}"/>
    <hyperlink ref="M20" r:id="rId13" display="http://172.16.10.102/ReportViewer.aspx?reportName=PProductStatisticsDetailReport&amp;@Clicked=Clicked&amp;@Detail=Penalt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C000000}"/>
    <hyperlink ref="Q20" r:id="rId14" display="http://172.16.10.102/ReportViewer.aspx?reportName=PProductStatisticsDetailReport&amp;@Clicked=Clicked&amp;@Detail=Remained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D000000}"/>
    <hyperlink ref="T20" r:id="rId15" display="http://172.16.10.102/ReportViewer.aspx?reportName=PProductStatisticsDetailReport&amp;@Clicked=Clicked&amp;@Detail=Outpu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E000000}"/>
    <hyperlink ref="V20" r:id="rId16" display="http://172.16.10.102/ReportViewer.aspx?reportName=PProductStatisticsDetailReport&amp;@Clicked=Clicked&amp;@Detail=Inpu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0F000000}"/>
    <hyperlink ref="D21" r:id="rId17" display="http://172.16.10.102/ReportViewer.aspx?reportName=PProductStatisticsPecuniary&amp;@Clicked=Clicked&amp;@Detail=Pecuniar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param=1&amp;@CreateCaseType=&amp;@PBTradeUnitTypeID=&amp;@TradeUnitTypeID=" xr:uid="{00000000-0004-0000-5900-000010000000}"/>
    <hyperlink ref="F21" r:id="rId18" display="http://172.16.10.102/ReportViewer.aspx?reportName=PProductStatisticsDetailReport&amp;@Clicked=Clicked&amp;@Detail=Wri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11000000}"/>
    <hyperlink ref="I21" r:id="rId19" display="http://172.16.10.102/ReportViewer.aspx?reportName=PProductStatisticsDetailReport&amp;@Clicked=Clicked&amp;@Detail=Incapacit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12000000}"/>
    <hyperlink ref="K21" r:id="rId20" display="http://172.16.10.102/ReportViewer.aspx?reportName=PProductStatisticsDetailReport&amp;@Clicked=Clicked&amp;@Detail=Absolution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13000000}"/>
    <hyperlink ref="M21" r:id="rId21" display="http://172.16.10.102/ReportViewer.aspx?reportName=PProductStatisticsDetailReport&amp;@Clicked=Clicked&amp;@Detail=Penalt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14000000}"/>
    <hyperlink ref="Q21" r:id="rId22" display="http://172.16.10.102/ReportViewer.aspx?reportName=PProductStatisticsDetailReport&amp;@Clicked=Clicked&amp;@Detail=Remained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15000000}"/>
    <hyperlink ref="T21" r:id="rId23" display="http://172.16.10.102/ReportViewer.aspx?reportName=PProductStatisticsDetailReport&amp;@Clicked=Clicked&amp;@Detail=Outpu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16000000}"/>
    <hyperlink ref="V21" r:id="rId24" display="http://172.16.10.102/ReportViewer.aspx?reportName=PProductStatisticsDetailReport&amp;@Clicked=Clicked&amp;@Detail=Inpu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900-000017000000}"/>
  </hyperlinks>
  <pageMargins left="0.7" right="0.7" top="0.75" bottom="0.75" header="0.3" footer="0.3"/>
  <drawing r:id="rId25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45">
    <tabColor theme="7" tint="0.59999389629810485"/>
  </sheetPr>
  <dimension ref="A1:F26"/>
  <sheetViews>
    <sheetView rightToLeft="1" workbookViewId="0">
      <selection activeCell="N5" sqref="N5"/>
    </sheetView>
  </sheetViews>
  <sheetFormatPr defaultRowHeight="12.75"/>
  <cols>
    <col min="1" max="1" width="22.85546875" bestFit="1" customWidth="1"/>
  </cols>
  <sheetData>
    <row r="1" spans="1:6">
      <c r="A1" t="str">
        <f>Kala99!AB16</f>
        <v>موضوع پرونده</v>
      </c>
      <c r="B1" s="120" t="s">
        <v>53</v>
      </c>
      <c r="C1" s="120" t="s">
        <v>41</v>
      </c>
      <c r="D1" s="120" t="s">
        <v>40</v>
      </c>
      <c r="E1" s="120" t="s">
        <v>39</v>
      </c>
      <c r="F1" s="120" t="s">
        <v>137</v>
      </c>
    </row>
    <row r="2" spans="1:6">
      <c r="A2" t="str">
        <f>Kala99!AB18</f>
        <v>پرونده ويژه بهداشت، دارو و درمان</v>
      </c>
      <c r="B2">
        <f>D2+E2-C2</f>
        <v>1</v>
      </c>
      <c r="C2">
        <f>VALUE(Kala99!V18)</f>
        <v>0</v>
      </c>
      <c r="D2">
        <f>VALUE(Kala99!T18)</f>
        <v>0</v>
      </c>
      <c r="E2">
        <f>VALUE(Kala99!Q18)</f>
        <v>1</v>
      </c>
      <c r="F2">
        <f>VALUE(Kala99!B18)</f>
        <v>0</v>
      </c>
    </row>
    <row r="3" spans="1:6">
      <c r="A3">
        <f>Kala99!AB19</f>
        <v>0</v>
      </c>
      <c r="B3">
        <f t="shared" ref="B3:B26" si="0">D3+E3-C3</f>
        <v>0</v>
      </c>
      <c r="C3">
        <f>VALUE(Kala99!V19)</f>
        <v>0</v>
      </c>
      <c r="D3">
        <f>VALUE(Kala99!T19)</f>
        <v>0</v>
      </c>
      <c r="E3">
        <f>VALUE(Kala99!Q19)</f>
        <v>0</v>
      </c>
      <c r="F3">
        <f>VALUE(Kala99!B19)</f>
        <v>0</v>
      </c>
    </row>
    <row r="4" spans="1:6">
      <c r="A4" t="str">
        <f>Kala99!AB20</f>
        <v>کالا و خدمات</v>
      </c>
      <c r="B4">
        <f t="shared" si="0"/>
        <v>38</v>
      </c>
      <c r="C4">
        <f>VALUE(Kala99!V20)</f>
        <v>9</v>
      </c>
      <c r="D4">
        <f>VALUE(Kala99!T20)</f>
        <v>11</v>
      </c>
      <c r="E4">
        <f>VALUE(Kala99!Q20)</f>
        <v>36</v>
      </c>
      <c r="F4">
        <f>VALUE(Kala99!B20)</f>
        <v>1397322000</v>
      </c>
    </row>
    <row r="5" spans="1:6">
      <c r="A5" t="str">
        <f>Kala99!AB21</f>
        <v>پرونده قاچاق کالا و ارز</v>
      </c>
      <c r="B5">
        <f t="shared" si="0"/>
        <v>11</v>
      </c>
      <c r="C5">
        <f>VALUE(Kala99!V21)</f>
        <v>45</v>
      </c>
      <c r="D5">
        <f>VALUE(Kala99!T21)</f>
        <v>31</v>
      </c>
      <c r="E5">
        <f>VALUE(Kala99!Q21)</f>
        <v>25</v>
      </c>
      <c r="F5">
        <f>VALUE(Kala99!B21)</f>
        <v>830899033</v>
      </c>
    </row>
    <row r="6" spans="1:6">
      <c r="A6">
        <f>Kala99!AB22</f>
        <v>0</v>
      </c>
      <c r="B6">
        <f t="shared" si="0"/>
        <v>0</v>
      </c>
      <c r="C6">
        <f>VALUE(Kala99!V22)</f>
        <v>0</v>
      </c>
      <c r="D6">
        <f>VALUE(Kala99!T22)</f>
        <v>0</v>
      </c>
      <c r="E6">
        <f>VALUE(Kala99!Q22)</f>
        <v>0</v>
      </c>
      <c r="F6">
        <f>VALUE(Kala99!B22)</f>
        <v>0</v>
      </c>
    </row>
    <row r="7" spans="1:6">
      <c r="A7">
        <f>Kala99!AB23</f>
        <v>0</v>
      </c>
      <c r="B7">
        <f t="shared" si="0"/>
        <v>0</v>
      </c>
      <c r="C7">
        <f>VALUE(Kala99!V23)</f>
        <v>0</v>
      </c>
      <c r="D7">
        <f>VALUE(Kala99!T23)</f>
        <v>0</v>
      </c>
      <c r="E7">
        <f>VALUE(Kala99!Q23)</f>
        <v>0</v>
      </c>
      <c r="F7">
        <f>VALUE(Kala99!B23)</f>
        <v>0</v>
      </c>
    </row>
    <row r="8" spans="1:6">
      <c r="A8">
        <f>Kala99!AB24</f>
        <v>0</v>
      </c>
      <c r="B8">
        <f t="shared" si="0"/>
        <v>0</v>
      </c>
      <c r="C8">
        <f>VALUE(Kala99!V24)</f>
        <v>0</v>
      </c>
      <c r="D8">
        <f>VALUE(Kala99!T24)</f>
        <v>0</v>
      </c>
      <c r="E8">
        <f>VALUE(Kala99!Q24)</f>
        <v>0</v>
      </c>
      <c r="F8">
        <f>VALUE(Kala99!B24)</f>
        <v>0</v>
      </c>
    </row>
    <row r="9" spans="1:6">
      <c r="A9">
        <f>Kala99!AB25</f>
        <v>0</v>
      </c>
      <c r="B9">
        <f t="shared" si="0"/>
        <v>0</v>
      </c>
      <c r="C9">
        <f>VALUE(Kala99!V25)</f>
        <v>0</v>
      </c>
      <c r="D9">
        <f>VALUE(Kala99!T25)</f>
        <v>0</v>
      </c>
      <c r="E9">
        <f>VALUE(Kala99!Q25)</f>
        <v>0</v>
      </c>
      <c r="F9">
        <f>VALUE(Kala99!B25)</f>
        <v>0</v>
      </c>
    </row>
    <row r="10" spans="1:6">
      <c r="A10">
        <f>Kala99!AB26</f>
        <v>0</v>
      </c>
      <c r="B10">
        <f t="shared" si="0"/>
        <v>0</v>
      </c>
      <c r="C10">
        <f>VALUE(Kala99!V26)</f>
        <v>0</v>
      </c>
      <c r="D10">
        <f>VALUE(Kala99!T26)</f>
        <v>0</v>
      </c>
      <c r="E10">
        <f>VALUE(Kala99!Q26)</f>
        <v>0</v>
      </c>
      <c r="F10">
        <f>VALUE(Kala99!B26)</f>
        <v>0</v>
      </c>
    </row>
    <row r="11" spans="1:6">
      <c r="A11">
        <f>Kala99!AB27</f>
        <v>0</v>
      </c>
      <c r="B11">
        <f t="shared" si="0"/>
        <v>0</v>
      </c>
      <c r="C11">
        <f>VALUE(Kala99!V27)</f>
        <v>0</v>
      </c>
      <c r="D11">
        <f>VALUE(Kala99!T27)</f>
        <v>0</v>
      </c>
      <c r="E11">
        <f>VALUE(Kala99!Q27)</f>
        <v>0</v>
      </c>
      <c r="F11">
        <f>VALUE(Kala99!B27)</f>
        <v>0</v>
      </c>
    </row>
    <row r="12" spans="1:6">
      <c r="A12">
        <f>Kala99!AB28</f>
        <v>0</v>
      </c>
      <c r="B12">
        <f t="shared" si="0"/>
        <v>0</v>
      </c>
      <c r="C12">
        <f>VALUE(Kala99!V28)</f>
        <v>0</v>
      </c>
      <c r="D12">
        <f>VALUE(Kala99!T28)</f>
        <v>0</v>
      </c>
      <c r="E12">
        <f>VALUE(Kala99!Q28)</f>
        <v>0</v>
      </c>
      <c r="F12">
        <f>VALUE(Kala99!B28)</f>
        <v>0</v>
      </c>
    </row>
    <row r="13" spans="1:6">
      <c r="A13">
        <f>Kala99!AB29</f>
        <v>0</v>
      </c>
      <c r="B13">
        <f t="shared" si="0"/>
        <v>0</v>
      </c>
      <c r="C13">
        <f>VALUE(Kala99!V29)</f>
        <v>0</v>
      </c>
      <c r="D13">
        <f>VALUE(Kala99!T29)</f>
        <v>0</v>
      </c>
      <c r="E13">
        <f>VALUE(Kala99!Q29)</f>
        <v>0</v>
      </c>
      <c r="F13">
        <f>VALUE(Kala99!B29)</f>
        <v>0</v>
      </c>
    </row>
    <row r="14" spans="1:6">
      <c r="A14">
        <f>Kala99!AB30</f>
        <v>0</v>
      </c>
      <c r="B14">
        <f t="shared" si="0"/>
        <v>0</v>
      </c>
      <c r="C14">
        <f>VALUE(Kala99!V30)</f>
        <v>0</v>
      </c>
      <c r="D14">
        <f>VALUE(Kala99!T30)</f>
        <v>0</v>
      </c>
      <c r="E14">
        <f>VALUE(Kala99!Q30)</f>
        <v>0</v>
      </c>
      <c r="F14">
        <f>VALUE(Kala99!B30)</f>
        <v>0</v>
      </c>
    </row>
    <row r="15" spans="1:6">
      <c r="A15">
        <f>Kala99!AB31</f>
        <v>0</v>
      </c>
      <c r="B15">
        <f t="shared" si="0"/>
        <v>0</v>
      </c>
      <c r="C15">
        <f>VALUE(Kala99!V31)</f>
        <v>0</v>
      </c>
      <c r="D15">
        <f>VALUE(Kala99!T31)</f>
        <v>0</v>
      </c>
      <c r="E15">
        <f>VALUE(Kala99!Q31)</f>
        <v>0</v>
      </c>
      <c r="F15">
        <f>VALUE(Kala99!B31)</f>
        <v>0</v>
      </c>
    </row>
    <row r="16" spans="1:6">
      <c r="A16">
        <f>Kala99!AB32</f>
        <v>0</v>
      </c>
      <c r="B16">
        <f t="shared" si="0"/>
        <v>0</v>
      </c>
      <c r="C16">
        <f>VALUE(Kala99!V32)</f>
        <v>0</v>
      </c>
      <c r="D16">
        <f>VALUE(Kala99!T32)</f>
        <v>0</v>
      </c>
      <c r="E16">
        <f>VALUE(Kala99!Q32)</f>
        <v>0</v>
      </c>
      <c r="F16">
        <f>VALUE(Kala99!B32)</f>
        <v>0</v>
      </c>
    </row>
    <row r="17" spans="1:6">
      <c r="A17">
        <f>Kala99!AB33</f>
        <v>0</v>
      </c>
      <c r="B17">
        <f t="shared" si="0"/>
        <v>0</v>
      </c>
      <c r="C17">
        <f>VALUE(Kala99!V33)</f>
        <v>0</v>
      </c>
      <c r="D17">
        <f>VALUE(Kala99!T33)</f>
        <v>0</v>
      </c>
      <c r="E17">
        <f>VALUE(Kala99!Q33)</f>
        <v>0</v>
      </c>
      <c r="F17">
        <f>VALUE(Kala99!B33)</f>
        <v>0</v>
      </c>
    </row>
    <row r="18" spans="1:6">
      <c r="A18">
        <f>Kala99!AB34</f>
        <v>0</v>
      </c>
      <c r="B18">
        <f t="shared" si="0"/>
        <v>0</v>
      </c>
      <c r="C18">
        <f>VALUE(Kala99!V34)</f>
        <v>0</v>
      </c>
      <c r="D18">
        <f>VALUE(Kala99!T34)</f>
        <v>0</v>
      </c>
      <c r="E18">
        <f>VALUE(Kala99!Q34)</f>
        <v>0</v>
      </c>
      <c r="F18">
        <f>VALUE(Kala99!B34)</f>
        <v>0</v>
      </c>
    </row>
    <row r="19" spans="1:6">
      <c r="A19">
        <f>Kala99!AB35</f>
        <v>0</v>
      </c>
      <c r="B19">
        <f t="shared" si="0"/>
        <v>0</v>
      </c>
      <c r="C19">
        <f>VALUE(Kala99!V35)</f>
        <v>0</v>
      </c>
      <c r="D19">
        <f>VALUE(Kala99!T35)</f>
        <v>0</v>
      </c>
      <c r="E19">
        <f>VALUE(Kala99!Q35)</f>
        <v>0</v>
      </c>
      <c r="F19">
        <f>VALUE(Kala99!B35)</f>
        <v>0</v>
      </c>
    </row>
    <row r="20" spans="1:6">
      <c r="A20">
        <f>Kala99!AB36</f>
        <v>0</v>
      </c>
      <c r="B20">
        <f t="shared" si="0"/>
        <v>0</v>
      </c>
      <c r="C20">
        <f>VALUE(Kala99!V36)</f>
        <v>0</v>
      </c>
      <c r="D20">
        <f>VALUE(Kala99!T36)</f>
        <v>0</v>
      </c>
      <c r="E20">
        <f>VALUE(Kala99!Q36)</f>
        <v>0</v>
      </c>
      <c r="F20">
        <f>VALUE(Kala99!B36)</f>
        <v>0</v>
      </c>
    </row>
    <row r="21" spans="1:6">
      <c r="A21">
        <f>Kala99!AB37</f>
        <v>0</v>
      </c>
      <c r="B21">
        <f t="shared" si="0"/>
        <v>0</v>
      </c>
      <c r="C21">
        <f>VALUE(Kala99!V37)</f>
        <v>0</v>
      </c>
      <c r="D21">
        <f>VALUE(Kala99!T37)</f>
        <v>0</v>
      </c>
      <c r="E21">
        <f>VALUE(Kala99!Q37)</f>
        <v>0</v>
      </c>
      <c r="F21">
        <f>VALUE(Kala99!B37)</f>
        <v>0</v>
      </c>
    </row>
    <row r="22" spans="1:6">
      <c r="A22">
        <f>Kala99!AB38</f>
        <v>0</v>
      </c>
      <c r="B22">
        <f t="shared" si="0"/>
        <v>0</v>
      </c>
      <c r="C22">
        <f>VALUE(Kala99!V38)</f>
        <v>0</v>
      </c>
      <c r="D22">
        <f>VALUE(Kala99!T38)</f>
        <v>0</v>
      </c>
      <c r="E22">
        <f>VALUE(Kala99!Q38)</f>
        <v>0</v>
      </c>
      <c r="F22">
        <f>VALUE(Kala99!B38)</f>
        <v>0</v>
      </c>
    </row>
    <row r="23" spans="1:6">
      <c r="A23">
        <f>Kala99!AB39</f>
        <v>0</v>
      </c>
      <c r="B23">
        <f t="shared" si="0"/>
        <v>0</v>
      </c>
      <c r="C23">
        <f>VALUE(Kala99!V39)</f>
        <v>0</v>
      </c>
      <c r="D23">
        <f>VALUE(Kala99!T39)</f>
        <v>0</v>
      </c>
      <c r="E23">
        <f>VALUE(Kala99!Q39)</f>
        <v>0</v>
      </c>
      <c r="F23">
        <f>VALUE(Kala99!B39)</f>
        <v>0</v>
      </c>
    </row>
    <row r="24" spans="1:6">
      <c r="A24">
        <f>Kala99!AB40</f>
        <v>0</v>
      </c>
      <c r="B24">
        <f t="shared" si="0"/>
        <v>0</v>
      </c>
      <c r="C24">
        <f>VALUE(Kala99!V40)</f>
        <v>0</v>
      </c>
      <c r="D24">
        <f>VALUE(Kala99!T40)</f>
        <v>0</v>
      </c>
      <c r="E24">
        <f>VALUE(Kala99!Q40)</f>
        <v>0</v>
      </c>
      <c r="F24">
        <f>VALUE(Kala99!B40)</f>
        <v>0</v>
      </c>
    </row>
    <row r="25" spans="1:6">
      <c r="A25">
        <f>Kala99!AB41</f>
        <v>0</v>
      </c>
      <c r="B25">
        <f t="shared" si="0"/>
        <v>0</v>
      </c>
      <c r="C25">
        <f>VALUE(Kala99!V41)</f>
        <v>0</v>
      </c>
      <c r="D25">
        <f>VALUE(Kala99!T41)</f>
        <v>0</v>
      </c>
      <c r="E25">
        <f>VALUE(Kala99!Q41)</f>
        <v>0</v>
      </c>
      <c r="F25">
        <f>VALUE(Kala99!B41)</f>
        <v>0</v>
      </c>
    </row>
    <row r="26" spans="1:6">
      <c r="A26">
        <f>Kala99!AB42</f>
        <v>0</v>
      </c>
      <c r="B26">
        <f t="shared" si="0"/>
        <v>0</v>
      </c>
      <c r="C26">
        <f>VALUE(Kala99!V42)</f>
        <v>0</v>
      </c>
      <c r="D26">
        <f>VALUE(Kala99!T42)</f>
        <v>0</v>
      </c>
      <c r="E26">
        <f>VALUE(Kala99!Q42)</f>
        <v>0</v>
      </c>
      <c r="F26">
        <f>VALUE(Kala99!B42)</f>
        <v>0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46">
    <tabColor rgb="FF92D050"/>
  </sheetPr>
  <dimension ref="A1:AF28"/>
  <sheetViews>
    <sheetView zoomScale="70" zoomScaleNormal="70" workbookViewId="0">
      <selection activeCell="N5" sqref="N5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147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136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149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146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134" t="s">
        <v>25</v>
      </c>
      <c r="E17" s="134" t="s">
        <v>26</v>
      </c>
      <c r="F17" s="134" t="s">
        <v>25</v>
      </c>
      <c r="G17" s="342" t="s">
        <v>26</v>
      </c>
      <c r="H17" s="444"/>
      <c r="I17" s="134" t="s">
        <v>25</v>
      </c>
      <c r="J17" s="134" t="s">
        <v>26</v>
      </c>
      <c r="K17" s="134" t="s">
        <v>25</v>
      </c>
      <c r="L17" s="134" t="s">
        <v>26</v>
      </c>
      <c r="M17" s="134" t="s">
        <v>25</v>
      </c>
      <c r="N17" s="342" t="s">
        <v>26</v>
      </c>
      <c r="O17" s="465"/>
      <c r="P17" s="444"/>
      <c r="Q17" s="342" t="s">
        <v>25</v>
      </c>
      <c r="R17" s="444"/>
      <c r="S17" s="134" t="s">
        <v>26</v>
      </c>
      <c r="T17" s="134" t="s">
        <v>25</v>
      </c>
      <c r="U17" s="134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6000000</v>
      </c>
      <c r="C18" s="446"/>
      <c r="D18" s="73">
        <v>2</v>
      </c>
      <c r="E18" s="135">
        <v>0</v>
      </c>
      <c r="F18" s="73">
        <v>0</v>
      </c>
      <c r="G18" s="445">
        <v>0</v>
      </c>
      <c r="H18" s="446"/>
      <c r="I18" s="73">
        <v>0</v>
      </c>
      <c r="J18" s="140">
        <v>0</v>
      </c>
      <c r="K18" s="141">
        <v>0</v>
      </c>
      <c r="L18" s="140">
        <v>0</v>
      </c>
      <c r="M18" s="141">
        <v>2</v>
      </c>
      <c r="N18" s="447">
        <v>0</v>
      </c>
      <c r="O18" s="448"/>
      <c r="P18" s="449"/>
      <c r="Q18" s="450">
        <v>2</v>
      </c>
      <c r="R18" s="451"/>
      <c r="S18" s="140">
        <v>0</v>
      </c>
      <c r="T18" s="141">
        <v>2</v>
      </c>
      <c r="U18" s="140">
        <v>0</v>
      </c>
      <c r="V18" s="450">
        <v>4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139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12509629314</v>
      </c>
      <c r="C20" s="456"/>
      <c r="D20" s="74">
        <v>419</v>
      </c>
      <c r="E20" s="136">
        <v>1510993990</v>
      </c>
      <c r="F20" s="74">
        <v>55</v>
      </c>
      <c r="G20" s="455">
        <v>127800600</v>
      </c>
      <c r="H20" s="456"/>
      <c r="I20" s="74">
        <v>10</v>
      </c>
      <c r="J20" s="137">
        <v>4943875700</v>
      </c>
      <c r="K20" s="138">
        <v>24</v>
      </c>
      <c r="L20" s="137">
        <v>13824872278</v>
      </c>
      <c r="M20" s="138">
        <v>437</v>
      </c>
      <c r="N20" s="457">
        <v>181955405985</v>
      </c>
      <c r="O20" s="458"/>
      <c r="P20" s="459"/>
      <c r="Q20" s="460">
        <v>542</v>
      </c>
      <c r="R20" s="444"/>
      <c r="S20" s="137">
        <v>19501682318</v>
      </c>
      <c r="T20" s="138">
        <v>523</v>
      </c>
      <c r="U20" s="137">
        <v>137640319543</v>
      </c>
      <c r="V20" s="460">
        <v>743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134" t="s">
        <v>65</v>
      </c>
      <c r="AE20" s="4"/>
    </row>
    <row r="21" spans="1:31" ht="29.65" customHeight="1">
      <c r="A21" s="3"/>
      <c r="B21" s="445">
        <v>9119730331</v>
      </c>
      <c r="C21" s="446"/>
      <c r="D21" s="73">
        <v>27</v>
      </c>
      <c r="E21" s="135">
        <v>0</v>
      </c>
      <c r="F21" s="73">
        <v>0</v>
      </c>
      <c r="G21" s="445">
        <v>0</v>
      </c>
      <c r="H21" s="446"/>
      <c r="I21" s="73">
        <v>0</v>
      </c>
      <c r="J21" s="140">
        <v>8717775890</v>
      </c>
      <c r="K21" s="141">
        <v>9</v>
      </c>
      <c r="L21" s="140">
        <v>6508341651</v>
      </c>
      <c r="M21" s="141">
        <v>35</v>
      </c>
      <c r="N21" s="447">
        <v>60321930475</v>
      </c>
      <c r="O21" s="448"/>
      <c r="P21" s="449"/>
      <c r="Q21" s="450">
        <v>38</v>
      </c>
      <c r="R21" s="451"/>
      <c r="S21" s="140">
        <v>13656815382</v>
      </c>
      <c r="T21" s="141">
        <v>44</v>
      </c>
      <c r="U21" s="140">
        <v>24790407358</v>
      </c>
      <c r="V21" s="450">
        <v>54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139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AB21:AC22"/>
    <mergeCell ref="Z21:AA21"/>
    <mergeCell ref="B21:C21"/>
    <mergeCell ref="G21:H21"/>
    <mergeCell ref="N21:P21"/>
    <mergeCell ref="Q21:R21"/>
    <mergeCell ref="V21:W21"/>
    <mergeCell ref="X21:Y21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A27:R2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N17:P17"/>
    <mergeCell ref="Q17:R17"/>
    <mergeCell ref="V17:W17"/>
    <mergeCell ref="Z18:AA18"/>
    <mergeCell ref="AB18:AC19"/>
  </mergeCells>
  <hyperlinks>
    <hyperlink ref="D18" r:id="rId1" display="http://172.16.10.102/ReportViewer.aspx?reportName=PProductStatisticsPecuniary&amp;@Clicked=Clicked&amp;@Detail=Pecuniar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param=1&amp;@CreateCaseType=&amp;@PBTradeUnitTypeID=&amp;@TradeUnitTypeID=" xr:uid="{00000000-0004-0000-5B00-000000000000}"/>
    <hyperlink ref="F18" r:id="rId2" display="http://172.16.10.102/ReportViewer.aspx?reportName=PProductStatisticsDetailReport&amp;@Clicked=Clicked&amp;@Detail=Wri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1000000}"/>
    <hyperlink ref="I18" r:id="rId3" display="http://172.16.10.102/ReportViewer.aspx?reportName=PProductStatisticsDetailReport&amp;@Clicked=Clicked&amp;@Detail=Incapacit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2000000}"/>
    <hyperlink ref="K18" r:id="rId4" display="http://172.16.10.102/ReportViewer.aspx?reportName=PProductStatisticsDetailReport&amp;@Clicked=Clicked&amp;@Detail=Absolution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3000000}"/>
    <hyperlink ref="M18" r:id="rId5" display="http://172.16.10.102/ReportViewer.aspx?reportName=PProductStatisticsDetailReport&amp;@Clicked=Clicked&amp;@Detail=Penalt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4000000}"/>
    <hyperlink ref="Q18" r:id="rId6" display="http://172.16.10.102/ReportViewer.aspx?reportName=PProductStatisticsDetailReport&amp;@Clicked=Clicked&amp;@Detail=Remained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5000000}"/>
    <hyperlink ref="T18" r:id="rId7" display="http://172.16.10.102/ReportViewer.aspx?reportName=PProductStatisticsDetailReport&amp;@Clicked=Clicked&amp;@Detail=Outpu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6000000}"/>
    <hyperlink ref="V18" r:id="rId8" display="http://172.16.10.102/ReportViewer.aspx?reportName=PProductStatisticsDetailReport&amp;@Clicked=Clicked&amp;@Detail=Inpu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7000000}"/>
    <hyperlink ref="D20" r:id="rId9" display="http://172.16.10.102/ReportViewer.aspx?reportName=PProductStatisticsPecuniary&amp;@Clicked=Clicked&amp;@Detail=Pecuniar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param=1&amp;@CreateCaseType=&amp;@PBTradeUnitTypeID=&amp;@TradeUnitTypeID=" xr:uid="{00000000-0004-0000-5B00-000008000000}"/>
    <hyperlink ref="F20" r:id="rId10" display="http://172.16.10.102/ReportViewer.aspx?reportName=PProductStatisticsDetailReport&amp;@Clicked=Clicked&amp;@Detail=Wri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9000000}"/>
    <hyperlink ref="I20" r:id="rId11" display="http://172.16.10.102/ReportViewer.aspx?reportName=PProductStatisticsDetailReport&amp;@Clicked=Clicked&amp;@Detail=Incapacit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A000000}"/>
    <hyperlink ref="K20" r:id="rId12" display="http://172.16.10.102/ReportViewer.aspx?reportName=PProductStatisticsDetailReport&amp;@Clicked=Clicked&amp;@Detail=Absolution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B000000}"/>
    <hyperlink ref="M20" r:id="rId13" display="http://172.16.10.102/ReportViewer.aspx?reportName=PProductStatisticsDetailReport&amp;@Clicked=Clicked&amp;@Detail=Penalt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C000000}"/>
    <hyperlink ref="Q20" r:id="rId14" display="http://172.16.10.102/ReportViewer.aspx?reportName=PProductStatisticsDetailReport&amp;@Clicked=Clicked&amp;@Detail=Remained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D000000}"/>
    <hyperlink ref="T20" r:id="rId15" display="http://172.16.10.102/ReportViewer.aspx?reportName=PProductStatisticsDetailReport&amp;@Clicked=Clicked&amp;@Detail=Outpu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E000000}"/>
    <hyperlink ref="V20" r:id="rId16" display="http://172.16.10.102/ReportViewer.aspx?reportName=PProductStatisticsDetailReport&amp;@Clicked=Clicked&amp;@Detail=Inpu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0F000000}"/>
    <hyperlink ref="D21" r:id="rId17" display="http://172.16.10.102/ReportViewer.aspx?reportName=PProductStatisticsPecuniary&amp;@Clicked=Clicked&amp;@Detail=Pecuniar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param=1&amp;@CreateCaseType=&amp;@PBTradeUnitTypeID=&amp;@TradeUnitTypeID=" xr:uid="{00000000-0004-0000-5B00-000010000000}"/>
    <hyperlink ref="F21" r:id="rId18" display="http://172.16.10.102/ReportViewer.aspx?reportName=PProductStatisticsDetailReport&amp;@Clicked=Clicked&amp;@Detail=Wri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11000000}"/>
    <hyperlink ref="I21" r:id="rId19" display="http://172.16.10.102/ReportViewer.aspx?reportName=PProductStatisticsDetailReport&amp;@Clicked=Clicked&amp;@Detail=Incapacit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12000000}"/>
    <hyperlink ref="K21" r:id="rId20" display="http://172.16.10.102/ReportViewer.aspx?reportName=PProductStatisticsDetailReport&amp;@Clicked=Clicked&amp;@Detail=Absolution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13000000}"/>
    <hyperlink ref="M21" r:id="rId21" display="http://172.16.10.102/ReportViewer.aspx?reportName=PProductStatisticsDetailReport&amp;@Clicked=Clicked&amp;@Detail=Penalt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14000000}"/>
    <hyperlink ref="Q21" r:id="rId22" display="http://172.16.10.102/ReportViewer.aspx?reportName=PProductStatisticsDetailReport&amp;@Clicked=Clicked&amp;@Detail=Remained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15000000}"/>
    <hyperlink ref="T21" r:id="rId23" display="http://172.16.10.102/ReportViewer.aspx?reportName=PProductStatisticsDetailReport&amp;@Clicked=Clicked&amp;@Detail=Outpu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16000000}"/>
    <hyperlink ref="V21" r:id="rId24" display="http://172.16.10.102/ReportViewer.aspx?reportName=PProductStatisticsDetailReport&amp;@Clicked=Clicked&amp;@Detail=Inpu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3600320%'&amp;@CaseType=اصلي&amp;@CodeCaseType=1&amp;@ImportanceDegree=&amp;@guId=&amp;@CreateCaseType=&amp;@PBTradeUnitTypeID=&amp;@TradeUnitTypeID=" xr:uid="{00000000-0004-0000-5B00-000017000000}"/>
  </hyperlinks>
  <pageMargins left="0.7" right="0.7" top="0.75" bottom="0.75" header="0.3" footer="0.3"/>
  <drawing r:id="rId25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47">
    <tabColor theme="7" tint="0.59999389629810485"/>
  </sheetPr>
  <dimension ref="A1:M26"/>
  <sheetViews>
    <sheetView rightToLeft="1" workbookViewId="0">
      <selection activeCell="N5" sqref="N5"/>
    </sheetView>
  </sheetViews>
  <sheetFormatPr defaultRowHeight="12.75"/>
  <cols>
    <col min="1" max="1" width="22.85546875" bestFit="1" customWidth="1"/>
    <col min="8" max="8" width="22.85546875" bestFit="1" customWidth="1"/>
    <col min="9" max="9" width="13.28515625" customWidth="1"/>
    <col min="10" max="10" width="11.28515625" bestFit="1" customWidth="1"/>
    <col min="11" max="11" width="12.5703125" bestFit="1" customWidth="1"/>
    <col min="12" max="12" width="10.85546875" bestFit="1" customWidth="1"/>
    <col min="13" max="13" width="14.140625" bestFit="1" customWidth="1"/>
  </cols>
  <sheetData>
    <row r="1" spans="1:13">
      <c r="A1" t="str">
        <f>Kala1400!AB16</f>
        <v>موضوع پرونده</v>
      </c>
      <c r="B1" s="120" t="s">
        <v>53</v>
      </c>
      <c r="C1" s="120" t="s">
        <v>41</v>
      </c>
      <c r="D1" s="120" t="s">
        <v>40</v>
      </c>
      <c r="E1" s="120" t="s">
        <v>39</v>
      </c>
      <c r="F1" s="120" t="s">
        <v>137</v>
      </c>
      <c r="I1" s="143" t="s">
        <v>138</v>
      </c>
    </row>
    <row r="2" spans="1:13">
      <c r="A2" t="str">
        <f>Kala1400!AB18</f>
        <v>پرونده ويژه بهداشت، دارو و درمان</v>
      </c>
      <c r="B2">
        <f>D2+E2-C2</f>
        <v>0</v>
      </c>
      <c r="C2">
        <f>VALUE(Kala1400!V18)</f>
        <v>4</v>
      </c>
      <c r="D2">
        <f>VALUE(Kala1400!T18)</f>
        <v>2</v>
      </c>
      <c r="E2">
        <f>VALUE(Kala1400!Q18)</f>
        <v>2</v>
      </c>
      <c r="F2">
        <f>VALUE(Kala1400!B18)</f>
        <v>6000000</v>
      </c>
      <c r="H2" s="143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</row>
    <row r="3" spans="1:13">
      <c r="A3">
        <f>Kala1400!AB19</f>
        <v>0</v>
      </c>
      <c r="B3">
        <f t="shared" ref="B3:B26" si="0">D3+E3-C3</f>
        <v>0</v>
      </c>
      <c r="C3">
        <f>VALUE(Kala1400!V19)</f>
        <v>0</v>
      </c>
      <c r="D3">
        <f>VALUE(Kala1400!T19)</f>
        <v>0</v>
      </c>
      <c r="E3">
        <f>VALUE(Kala1400!Q19)</f>
        <v>0</v>
      </c>
      <c r="F3">
        <f>VALUE(Kala1400!B19)</f>
        <v>0</v>
      </c>
      <c r="H3" s="121" t="s">
        <v>28</v>
      </c>
      <c r="I3" s="122">
        <v>331</v>
      </c>
      <c r="J3" s="122">
        <v>3909</v>
      </c>
      <c r="K3" s="122">
        <v>3893</v>
      </c>
      <c r="L3" s="122">
        <v>347</v>
      </c>
      <c r="M3" s="122">
        <v>400145170914</v>
      </c>
    </row>
    <row r="4" spans="1:13">
      <c r="A4" t="str">
        <f>Kala1400!AB20</f>
        <v>کالا و خدمات</v>
      </c>
      <c r="B4">
        <f t="shared" si="0"/>
        <v>322</v>
      </c>
      <c r="C4">
        <f>VALUE(Kala1400!V20)</f>
        <v>743</v>
      </c>
      <c r="D4">
        <f>VALUE(Kala1400!T20)</f>
        <v>523</v>
      </c>
      <c r="E4">
        <f>VALUE(Kala1400!Q20)</f>
        <v>542</v>
      </c>
      <c r="F4">
        <f>VALUE(Kala1400!B20)</f>
        <v>12509629314</v>
      </c>
      <c r="H4" s="121" t="s">
        <v>43</v>
      </c>
      <c r="I4" s="122">
        <v>0</v>
      </c>
      <c r="J4" s="122">
        <v>2</v>
      </c>
      <c r="K4" s="122">
        <v>2</v>
      </c>
      <c r="L4" s="122">
        <v>0</v>
      </c>
      <c r="M4" s="122">
        <v>1000000</v>
      </c>
    </row>
    <row r="5" spans="1:13">
      <c r="A5" t="str">
        <f>Kala1400!AB21</f>
        <v>پرونده قاچاق کالا و ارز</v>
      </c>
      <c r="B5">
        <f t="shared" si="0"/>
        <v>28</v>
      </c>
      <c r="C5">
        <f>VALUE(Kala1400!V21)</f>
        <v>54</v>
      </c>
      <c r="D5">
        <f>VALUE(Kala1400!T21)</f>
        <v>44</v>
      </c>
      <c r="E5">
        <f>VALUE(Kala1400!Q21)</f>
        <v>38</v>
      </c>
      <c r="F5">
        <f>VALUE(Kala1400!B21)</f>
        <v>9119730331</v>
      </c>
      <c r="H5" s="121" t="s">
        <v>42</v>
      </c>
      <c r="I5" s="122">
        <v>4</v>
      </c>
      <c r="J5" s="122">
        <v>61</v>
      </c>
      <c r="K5" s="122">
        <v>59</v>
      </c>
      <c r="L5" s="122">
        <v>6</v>
      </c>
      <c r="M5" s="122">
        <v>9733648785</v>
      </c>
    </row>
    <row r="6" spans="1:13">
      <c r="A6">
        <f>Kala1400!AB22</f>
        <v>0</v>
      </c>
      <c r="B6">
        <f t="shared" si="0"/>
        <v>0</v>
      </c>
      <c r="C6">
        <f>VALUE(Kala1400!V22)</f>
        <v>0</v>
      </c>
      <c r="D6">
        <f>VALUE(Kala1400!T22)</f>
        <v>0</v>
      </c>
      <c r="E6">
        <f>VALUE(Kala1400!Q22)</f>
        <v>0</v>
      </c>
      <c r="F6">
        <f>VALUE(Kala1400!B22)</f>
        <v>0</v>
      </c>
      <c r="H6" s="121" t="s">
        <v>145</v>
      </c>
      <c r="I6" s="122">
        <v>335</v>
      </c>
      <c r="J6" s="122">
        <v>3972</v>
      </c>
      <c r="K6" s="122">
        <v>3954</v>
      </c>
      <c r="L6" s="122">
        <v>353</v>
      </c>
      <c r="M6" s="122">
        <v>409879819699</v>
      </c>
    </row>
    <row r="7" spans="1:13">
      <c r="A7">
        <f>Kala1400!AB23</f>
        <v>0</v>
      </c>
      <c r="B7">
        <f t="shared" si="0"/>
        <v>0</v>
      </c>
      <c r="C7">
        <f>VALUE(Kala1400!V23)</f>
        <v>0</v>
      </c>
      <c r="D7">
        <f>VALUE(Kala1400!T23)</f>
        <v>0</v>
      </c>
      <c r="E7">
        <f>VALUE(Kala1400!Q23)</f>
        <v>0</v>
      </c>
      <c r="F7">
        <f>VALUE(Kala1400!B23)</f>
        <v>0</v>
      </c>
    </row>
    <row r="8" spans="1:13">
      <c r="A8">
        <f>Kala1400!AB24</f>
        <v>0</v>
      </c>
      <c r="B8">
        <f t="shared" si="0"/>
        <v>0</v>
      </c>
      <c r="C8">
        <f>VALUE(Kala1400!V24)</f>
        <v>0</v>
      </c>
      <c r="D8">
        <f>VALUE(Kala1400!T24)</f>
        <v>0</v>
      </c>
      <c r="E8">
        <f>VALUE(Kala1400!Q24)</f>
        <v>0</v>
      </c>
      <c r="F8">
        <f>VALUE(Kala1400!B24)</f>
        <v>0</v>
      </c>
    </row>
    <row r="9" spans="1:13">
      <c r="A9">
        <f>Kala1400!AB25</f>
        <v>0</v>
      </c>
      <c r="B9">
        <f t="shared" si="0"/>
        <v>0</v>
      </c>
      <c r="C9">
        <f>VALUE(Kala1400!V25)</f>
        <v>0</v>
      </c>
      <c r="D9">
        <f>VALUE(Kala1400!T25)</f>
        <v>0</v>
      </c>
      <c r="E9">
        <f>VALUE(Kala1400!Q25)</f>
        <v>0</v>
      </c>
      <c r="F9">
        <f>VALUE(Kala1400!B25)</f>
        <v>0</v>
      </c>
    </row>
    <row r="10" spans="1:13">
      <c r="A10">
        <f>Kala1400!AB26</f>
        <v>0</v>
      </c>
      <c r="B10">
        <f t="shared" si="0"/>
        <v>0</v>
      </c>
      <c r="C10">
        <f>VALUE(Kala1400!V26)</f>
        <v>0</v>
      </c>
      <c r="D10">
        <f>VALUE(Kala1400!T26)</f>
        <v>0</v>
      </c>
      <c r="E10">
        <f>VALUE(Kala1400!Q26)</f>
        <v>0</v>
      </c>
      <c r="F10">
        <f>VALUE(Kala1400!B26)</f>
        <v>0</v>
      </c>
    </row>
    <row r="11" spans="1:13">
      <c r="A11">
        <f>Kala1400!AB27</f>
        <v>0</v>
      </c>
      <c r="B11">
        <f t="shared" si="0"/>
        <v>0</v>
      </c>
      <c r="C11">
        <f>VALUE(Kala1400!V27)</f>
        <v>0</v>
      </c>
      <c r="D11">
        <f>VALUE(Kala1400!T27)</f>
        <v>0</v>
      </c>
      <c r="E11">
        <f>VALUE(Kala1400!Q27)</f>
        <v>0</v>
      </c>
      <c r="F11">
        <f>VALUE(Kala1400!B27)</f>
        <v>0</v>
      </c>
    </row>
    <row r="12" spans="1:13">
      <c r="A12">
        <f>Kala1400!AB28</f>
        <v>0</v>
      </c>
      <c r="B12">
        <f t="shared" si="0"/>
        <v>0</v>
      </c>
      <c r="C12">
        <f>VALUE(Kala1400!V28)</f>
        <v>0</v>
      </c>
      <c r="D12">
        <f>VALUE(Kala1400!T28)</f>
        <v>0</v>
      </c>
      <c r="E12">
        <f>VALUE(Kala1400!Q28)</f>
        <v>0</v>
      </c>
      <c r="F12">
        <f>VALUE(Kala1400!B28)</f>
        <v>0</v>
      </c>
    </row>
    <row r="13" spans="1:13">
      <c r="A13">
        <f>Kala1400!AB29</f>
        <v>0</v>
      </c>
      <c r="B13">
        <f t="shared" si="0"/>
        <v>0</v>
      </c>
      <c r="C13">
        <f>VALUE(Kala1400!V29)</f>
        <v>0</v>
      </c>
      <c r="D13">
        <f>VALUE(Kala1400!T29)</f>
        <v>0</v>
      </c>
      <c r="E13">
        <f>VALUE(Kala1400!Q29)</f>
        <v>0</v>
      </c>
      <c r="F13">
        <f>VALUE(Kala1400!B29)</f>
        <v>0</v>
      </c>
    </row>
    <row r="14" spans="1:13">
      <c r="A14">
        <f>Kala1400!AB30</f>
        <v>0</v>
      </c>
      <c r="B14">
        <f t="shared" si="0"/>
        <v>0</v>
      </c>
      <c r="C14">
        <f>VALUE(Kala1400!V30)</f>
        <v>0</v>
      </c>
      <c r="D14">
        <f>VALUE(Kala1400!T30)</f>
        <v>0</v>
      </c>
      <c r="E14">
        <f>VALUE(Kala1400!Q30)</f>
        <v>0</v>
      </c>
      <c r="F14">
        <f>VALUE(Kala1400!B30)</f>
        <v>0</v>
      </c>
    </row>
    <row r="15" spans="1:13">
      <c r="A15">
        <f>Kala1400!AB31</f>
        <v>0</v>
      </c>
      <c r="B15">
        <f t="shared" si="0"/>
        <v>0</v>
      </c>
      <c r="C15">
        <f>VALUE(Kala1400!V31)</f>
        <v>0</v>
      </c>
      <c r="D15">
        <f>VALUE(Kala1400!T31)</f>
        <v>0</v>
      </c>
      <c r="E15">
        <f>VALUE(Kala1400!Q31)</f>
        <v>0</v>
      </c>
      <c r="F15">
        <f>VALUE(Kala1400!B31)</f>
        <v>0</v>
      </c>
    </row>
    <row r="16" spans="1:13">
      <c r="A16">
        <f>Kala1400!AB32</f>
        <v>0</v>
      </c>
      <c r="B16">
        <f t="shared" si="0"/>
        <v>0</v>
      </c>
      <c r="C16">
        <f>VALUE(Kala1400!V32)</f>
        <v>0</v>
      </c>
      <c r="D16">
        <f>VALUE(Kala1400!T32)</f>
        <v>0</v>
      </c>
      <c r="E16">
        <f>VALUE(Kala1400!Q32)</f>
        <v>0</v>
      </c>
      <c r="F16">
        <f>VALUE(Kala1400!B32)</f>
        <v>0</v>
      </c>
    </row>
    <row r="17" spans="1:6">
      <c r="A17">
        <f>Kala1400!AB33</f>
        <v>0</v>
      </c>
      <c r="B17">
        <f t="shared" si="0"/>
        <v>0</v>
      </c>
      <c r="C17">
        <f>VALUE(Kala1400!V33)</f>
        <v>0</v>
      </c>
      <c r="D17">
        <f>VALUE(Kala1400!T33)</f>
        <v>0</v>
      </c>
      <c r="E17">
        <f>VALUE(Kala1400!Q33)</f>
        <v>0</v>
      </c>
      <c r="F17">
        <f>VALUE(Kala1400!B33)</f>
        <v>0</v>
      </c>
    </row>
    <row r="18" spans="1:6">
      <c r="A18">
        <f>Kala1400!AB34</f>
        <v>0</v>
      </c>
      <c r="B18">
        <f t="shared" si="0"/>
        <v>0</v>
      </c>
      <c r="C18">
        <f>VALUE(Kala1400!V34)</f>
        <v>0</v>
      </c>
      <c r="D18">
        <f>VALUE(Kala1400!T34)</f>
        <v>0</v>
      </c>
      <c r="E18">
        <f>VALUE(Kala1400!Q34)</f>
        <v>0</v>
      </c>
      <c r="F18">
        <f>VALUE(Kala1400!B34)</f>
        <v>0</v>
      </c>
    </row>
    <row r="19" spans="1:6">
      <c r="A19">
        <f>Kala1400!AB35</f>
        <v>0</v>
      </c>
      <c r="B19">
        <f t="shared" si="0"/>
        <v>0</v>
      </c>
      <c r="C19">
        <f>VALUE(Kala1400!V35)</f>
        <v>0</v>
      </c>
      <c r="D19">
        <f>VALUE(Kala1400!T35)</f>
        <v>0</v>
      </c>
      <c r="E19">
        <f>VALUE(Kala1400!Q35)</f>
        <v>0</v>
      </c>
      <c r="F19">
        <f>VALUE(Kala1400!B35)</f>
        <v>0</v>
      </c>
    </row>
    <row r="20" spans="1:6">
      <c r="A20">
        <f>Kala1400!AB36</f>
        <v>0</v>
      </c>
      <c r="B20">
        <f t="shared" si="0"/>
        <v>0</v>
      </c>
      <c r="C20">
        <f>VALUE(Kala1400!V36)</f>
        <v>0</v>
      </c>
      <c r="D20">
        <f>VALUE(Kala1400!T36)</f>
        <v>0</v>
      </c>
      <c r="E20">
        <f>VALUE(Kala1400!Q36)</f>
        <v>0</v>
      </c>
      <c r="F20">
        <f>VALUE(Kala1400!B36)</f>
        <v>0</v>
      </c>
    </row>
    <row r="21" spans="1:6">
      <c r="A21">
        <f>Kala1400!AB37</f>
        <v>0</v>
      </c>
      <c r="B21">
        <f t="shared" si="0"/>
        <v>0</v>
      </c>
      <c r="C21">
        <f>VALUE(Kala1400!V37)</f>
        <v>0</v>
      </c>
      <c r="D21">
        <f>VALUE(Kala1400!T37)</f>
        <v>0</v>
      </c>
      <c r="E21">
        <f>VALUE(Kala1400!Q37)</f>
        <v>0</v>
      </c>
      <c r="F21">
        <f>VALUE(Kala1400!B37)</f>
        <v>0</v>
      </c>
    </row>
    <row r="22" spans="1:6">
      <c r="A22">
        <f>Kala1400!AB38</f>
        <v>0</v>
      </c>
      <c r="B22">
        <f t="shared" si="0"/>
        <v>0</v>
      </c>
      <c r="C22">
        <f>VALUE(Kala1400!V38)</f>
        <v>0</v>
      </c>
      <c r="D22">
        <f>VALUE(Kala1400!T38)</f>
        <v>0</v>
      </c>
      <c r="E22">
        <f>VALUE(Kala1400!Q38)</f>
        <v>0</v>
      </c>
      <c r="F22">
        <f>VALUE(Kala1400!B38)</f>
        <v>0</v>
      </c>
    </row>
    <row r="23" spans="1:6">
      <c r="A23">
        <f>Kala1400!AB39</f>
        <v>0</v>
      </c>
      <c r="B23">
        <f t="shared" si="0"/>
        <v>0</v>
      </c>
      <c r="C23">
        <f>VALUE(Kala1400!V39)</f>
        <v>0</v>
      </c>
      <c r="D23">
        <f>VALUE(Kala1400!T39)</f>
        <v>0</v>
      </c>
      <c r="E23">
        <f>VALUE(Kala1400!Q39)</f>
        <v>0</v>
      </c>
      <c r="F23">
        <f>VALUE(Kala1400!B39)</f>
        <v>0</v>
      </c>
    </row>
    <row r="24" spans="1:6">
      <c r="A24">
        <f>Kala1400!AB40</f>
        <v>0</v>
      </c>
      <c r="B24">
        <f t="shared" si="0"/>
        <v>0</v>
      </c>
      <c r="C24">
        <f>VALUE(Kala1400!V40)</f>
        <v>0</v>
      </c>
      <c r="D24">
        <f>VALUE(Kala1400!T40)</f>
        <v>0</v>
      </c>
      <c r="E24">
        <f>VALUE(Kala1400!Q40)</f>
        <v>0</v>
      </c>
      <c r="F24">
        <f>VALUE(Kala1400!B40)</f>
        <v>0</v>
      </c>
    </row>
    <row r="25" spans="1:6">
      <c r="A25">
        <f>Kala1400!AB41</f>
        <v>0</v>
      </c>
      <c r="B25">
        <f t="shared" si="0"/>
        <v>0</v>
      </c>
      <c r="C25">
        <f>VALUE(Kala1400!V41)</f>
        <v>0</v>
      </c>
      <c r="D25">
        <f>VALUE(Kala1400!T41)</f>
        <v>0</v>
      </c>
      <c r="E25">
        <f>VALUE(Kala1400!Q41)</f>
        <v>0</v>
      </c>
      <c r="F25">
        <f>VALUE(Kala1400!B41)</f>
        <v>0</v>
      </c>
    </row>
    <row r="26" spans="1:6">
      <c r="A26">
        <f>Kala1400!AB42</f>
        <v>0</v>
      </c>
      <c r="B26">
        <f t="shared" si="0"/>
        <v>0</v>
      </c>
      <c r="C26">
        <f>VALUE(Kala1400!V42)</f>
        <v>0</v>
      </c>
      <c r="D26">
        <f>VALUE(Kala1400!T42)</f>
        <v>0</v>
      </c>
      <c r="E26">
        <f>VALUE(Kala1400!Q42)</f>
        <v>0</v>
      </c>
      <c r="F26">
        <f>VALUE(Kala1400!B42)</f>
        <v>0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48">
    <tabColor rgb="FF7030A0"/>
  </sheetPr>
  <dimension ref="A3:J26"/>
  <sheetViews>
    <sheetView rightToLeft="1" zoomScale="80" zoomScaleNormal="80" workbookViewId="0">
      <selection activeCell="N5" sqref="N5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(2)'!$A$2:$G$10,2,FALSE),0)</f>
        <v>355</v>
      </c>
      <c r="D6" s="21">
        <f>IFERROR(VLOOKUP($A6,'FKala1400 (2)'!$A$2:$G$10,3,FALSE),0)</f>
        <v>886</v>
      </c>
      <c r="E6" s="21">
        <f>IFERROR(VLOOKUP($A6,'FKala1400 (2)'!$A$2:$G$10,4,FALSE),0)</f>
        <v>669</v>
      </c>
      <c r="F6" s="21">
        <f>IFERROR(VLOOKUP($A6,'FKala1400 (2)'!$A$2:$G$10,5,FALSE),0)</f>
        <v>572</v>
      </c>
      <c r="G6" s="119">
        <f>IFERROR(VLOOKUP($A6,'FKala1400 (2)'!$A$2:$G$10,6,FALSE),0)</f>
        <v>6131844566</v>
      </c>
    </row>
    <row r="7" spans="1:10">
      <c r="A7" s="299"/>
      <c r="B7" s="23" t="s">
        <v>85</v>
      </c>
      <c r="C7" s="24">
        <f>IFERROR(VLOOKUP($A6,'FKala99 (2)'!$A$2:$G$10,2,FALSE),0)</f>
        <v>360</v>
      </c>
      <c r="D7" s="24">
        <f>IFERROR(VLOOKUP($A6,'FKala99 (2)'!$A$2:$G$10,3,FALSE),0)</f>
        <v>272</v>
      </c>
      <c r="E7" s="24">
        <f>IFERROR(VLOOKUP($A6,'FKala99 (2)'!$A$2:$G$10,4,FALSE),0)</f>
        <v>148</v>
      </c>
      <c r="F7" s="24">
        <f>IFERROR(VLOOKUP($A6,'FKala99 (2)'!$A$2:$G$10,5,FALSE),0)</f>
        <v>484</v>
      </c>
      <c r="G7" s="24">
        <f>IFERROR(VLOOKUP($A6,'FKala99 (2)'!$A$2:$G$10,6,FALSE),0)</f>
        <v>960816950</v>
      </c>
    </row>
    <row r="8" spans="1:10" ht="30" customHeight="1" thickBot="1">
      <c r="A8" s="300"/>
      <c r="B8" s="26" t="s">
        <v>51</v>
      </c>
      <c r="C8" s="27">
        <f>IFERROR(C6/C7-1,"-")</f>
        <v>-1.388888888888884E-2</v>
      </c>
      <c r="D8" s="27">
        <f>IFERROR(D6/D7-1,"-")</f>
        <v>2.2573529411764706</v>
      </c>
      <c r="E8" s="27">
        <f>IFERROR(E6/E7-1,"-")</f>
        <v>3.5202702702702702</v>
      </c>
      <c r="F8" s="27">
        <f>IFERROR(F6/F7-1,"-")</f>
        <v>0.18181818181818188</v>
      </c>
      <c r="G8" s="27">
        <f>IFERROR(G6/G7-1,"-")</f>
        <v>5.381907153074267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(2)'!$A$2:$G$10,2,FALSE),0)</f>
        <v>0</v>
      </c>
      <c r="D9" s="21">
        <f>IFERROR(VLOOKUP($A9,'FKala1400 (2)'!$A$2:$G$10,3,FALSE),0)</f>
        <v>12</v>
      </c>
      <c r="E9" s="21">
        <f>IFERROR(VLOOKUP($A9,'FKala1400 (2)'!$A$2:$G$10,4,FALSE),0)</f>
        <v>12</v>
      </c>
      <c r="F9" s="21">
        <f>IFERROR(VLOOKUP($A9,'FKala1400 (2)'!$A$2:$G$10,5,FALSE),0)</f>
        <v>0</v>
      </c>
      <c r="G9" s="55">
        <f>IFERROR(VLOOKUP($A9,'FKala1400 (2)'!$A$2:$G$10,6,FALSE),0)</f>
        <v>29000000</v>
      </c>
    </row>
    <row r="10" spans="1:10" ht="21" customHeight="1">
      <c r="A10" s="301"/>
      <c r="B10" s="23" t="s">
        <v>85</v>
      </c>
      <c r="C10" s="24">
        <f>IFERROR(VLOOKUP($A9,'FKala99 (2)'!$A$2:$G$10,2,FALSE),0)</f>
        <v>2</v>
      </c>
      <c r="D10" s="24">
        <f>IFERROR(VLOOKUP($A9,'FKala99 (2)'!$A$2:$G$10,3,FALSE),0)</f>
        <v>0</v>
      </c>
      <c r="E10" s="24">
        <f>IFERROR(VLOOKUP($A9,'FKala99 (2)'!$A$2:$G$10,4,FALSE),0)</f>
        <v>0</v>
      </c>
      <c r="F10" s="24">
        <f>IFERROR(VLOOKUP($A9,'FKala99 (2)'!$A$2:$G$10,5,FALSE),0)</f>
        <v>2</v>
      </c>
      <c r="G10" s="24">
        <f>IFERROR(VLOOKUP($A9,'FKala99 (2)'!$A$2:$G$10,6,FALSE),0)</f>
        <v>0</v>
      </c>
    </row>
    <row r="11" spans="1:10" ht="30" customHeight="1" thickBot="1">
      <c r="A11" s="301"/>
      <c r="B11" s="29" t="s">
        <v>51</v>
      </c>
      <c r="C11" s="30">
        <f>IFERROR(C9/C10-1,"-")</f>
        <v>-1</v>
      </c>
      <c r="D11" s="30" t="str">
        <f>IFERROR(D9/D10-1,"-")</f>
        <v>-</v>
      </c>
      <c r="E11" s="30" t="str">
        <f>IFERROR(E9/E10-1,"-")</f>
        <v>-</v>
      </c>
      <c r="F11" s="30">
        <f>IFERROR(F9/F10-1,"-")</f>
        <v>-1</v>
      </c>
      <c r="G11" s="30" t="str">
        <f>IFERROR(G9/G10-1,"-")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IFERROR(VLOOKUP($A12,'FKala1400 (2)'!$A$2:$G$10,2,FALSE),0)</f>
        <v>11</v>
      </c>
      <c r="D12" s="34">
        <f>IFERROR(VLOOKUP($A12,'FKala1400 (2)'!$A$2:$G$10,3,FALSE),0)</f>
        <v>20</v>
      </c>
      <c r="E12" s="34">
        <f>IFERROR(VLOOKUP($A12,'FKala1400 (2)'!$A$2:$G$10,4,FALSE),0)</f>
        <v>15</v>
      </c>
      <c r="F12" s="34">
        <f>IFERROR(VLOOKUP($A12,'FKala1400 (2)'!$A$2:$G$10,5,FALSE),0)</f>
        <v>16</v>
      </c>
      <c r="G12" s="57">
        <f>IFERROR(VLOOKUP($A12,'FKala1400 (2)'!$A$2:$G$10,6,FALSE),0)</f>
        <v>8327890956</v>
      </c>
    </row>
    <row r="13" spans="1:10" ht="21" customHeight="1">
      <c r="A13" s="301"/>
      <c r="B13" s="23" t="s">
        <v>85</v>
      </c>
      <c r="C13" s="24">
        <f>IFERROR(VLOOKUP($A12,'FKala99 (2)'!$A$2:$G$10,2,FALSE),0)</f>
        <v>15</v>
      </c>
      <c r="D13" s="24">
        <f>IFERROR(VLOOKUP($A12,'FKala99 (2)'!$A$2:$G$10,3,FALSE),0)</f>
        <v>3</v>
      </c>
      <c r="E13" s="24">
        <f>IFERROR(VLOOKUP($A12,'FKala99 (2)'!$A$2:$G$10,4,FALSE),0)</f>
        <v>2</v>
      </c>
      <c r="F13" s="24">
        <f>IFERROR(VLOOKUP($A12,'FKala99 (2)'!$A$2:$G$10,5,FALSE),0)</f>
        <v>16</v>
      </c>
      <c r="G13" s="24">
        <f>IFERROR(VLOOKUP($A12,'FKala99 (2)'!$A$2:$G$10,6,FALSE),0)</f>
        <v>989380571</v>
      </c>
    </row>
    <row r="14" spans="1:10" ht="30" customHeight="1" thickBot="1">
      <c r="A14" s="301"/>
      <c r="B14" s="36" t="s">
        <v>51</v>
      </c>
      <c r="C14" s="30">
        <f>IFERROR(C12/C13-1,"-")</f>
        <v>-0.26666666666666672</v>
      </c>
      <c r="D14" s="30">
        <f>IFERROR(D12/D13-1,"-")</f>
        <v>5.666666666666667</v>
      </c>
      <c r="E14" s="30">
        <f>IFERROR(E12/E13-1,"-")</f>
        <v>6.5</v>
      </c>
      <c r="F14" s="30">
        <f>IFERROR(F12/F13-1,"-")</f>
        <v>0</v>
      </c>
      <c r="G14" s="30">
        <f>IFERROR(G12/G13-1,"-")</f>
        <v>7.4172776382527132</v>
      </c>
    </row>
    <row r="15" spans="1:10">
      <c r="A15" s="413" t="s">
        <v>59</v>
      </c>
      <c r="B15" s="37" t="s">
        <v>104</v>
      </c>
      <c r="C15" s="38">
        <f>C12+C9+C6</f>
        <v>366</v>
      </c>
      <c r="D15" s="38">
        <f t="shared" ref="D15:G16" si="0">D12+D9+D6</f>
        <v>918</v>
      </c>
      <c r="E15" s="38">
        <f t="shared" si="0"/>
        <v>696</v>
      </c>
      <c r="F15" s="38">
        <f t="shared" si="0"/>
        <v>588</v>
      </c>
      <c r="G15" s="38">
        <f t="shared" si="0"/>
        <v>14488735522</v>
      </c>
    </row>
    <row r="16" spans="1:10" ht="21.75" thickBot="1">
      <c r="A16" s="414"/>
      <c r="B16" s="23" t="s">
        <v>85</v>
      </c>
      <c r="C16" s="40">
        <f>C13+C10+C7</f>
        <v>377</v>
      </c>
      <c r="D16" s="40">
        <f t="shared" si="0"/>
        <v>275</v>
      </c>
      <c r="E16" s="40">
        <f t="shared" si="0"/>
        <v>150</v>
      </c>
      <c r="F16" s="40">
        <f t="shared" si="0"/>
        <v>502</v>
      </c>
      <c r="G16" s="40">
        <f t="shared" si="0"/>
        <v>1950197521</v>
      </c>
    </row>
    <row r="17" spans="1:7" ht="30" customHeight="1" thickBot="1">
      <c r="A17" s="415"/>
      <c r="B17" s="42" t="s">
        <v>51</v>
      </c>
      <c r="C17" s="43">
        <f>IFERROR(C15/C16-1,"-")</f>
        <v>-2.917771883289122E-2</v>
      </c>
      <c r="D17" s="43">
        <f>IFERROR(D15/D16-1,"-")</f>
        <v>2.3381818181818184</v>
      </c>
      <c r="E17" s="43">
        <f>IFERROR(E15/E16-1,"-")</f>
        <v>3.6399999999999997</v>
      </c>
      <c r="F17" s="43">
        <f>IFERROR(F15/F16-1,"-")</f>
        <v>0.17131474103585664</v>
      </c>
      <c r="G17" s="43">
        <f>IFERROR(G15/G16-1,"-")</f>
        <v>6.4293682388492792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49">
    <tabColor rgb="FF92D050"/>
  </sheetPr>
  <dimension ref="A1:AF28"/>
  <sheetViews>
    <sheetView topLeftCell="A4" zoomScale="70" zoomScaleNormal="70" workbookViewId="0">
      <selection activeCell="N5" sqref="N5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147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105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150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148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134" t="s">
        <v>25</v>
      </c>
      <c r="E17" s="134" t="s">
        <v>26</v>
      </c>
      <c r="F17" s="134" t="s">
        <v>25</v>
      </c>
      <c r="G17" s="342" t="s">
        <v>26</v>
      </c>
      <c r="H17" s="444"/>
      <c r="I17" s="134" t="s">
        <v>25</v>
      </c>
      <c r="J17" s="134" t="s">
        <v>26</v>
      </c>
      <c r="K17" s="134" t="s">
        <v>25</v>
      </c>
      <c r="L17" s="134" t="s">
        <v>26</v>
      </c>
      <c r="M17" s="134" t="s">
        <v>25</v>
      </c>
      <c r="N17" s="342" t="s">
        <v>26</v>
      </c>
      <c r="O17" s="465"/>
      <c r="P17" s="444"/>
      <c r="Q17" s="342" t="s">
        <v>25</v>
      </c>
      <c r="R17" s="444"/>
      <c r="S17" s="134" t="s">
        <v>26</v>
      </c>
      <c r="T17" s="134" t="s">
        <v>25</v>
      </c>
      <c r="U17" s="134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0</v>
      </c>
      <c r="C18" s="446"/>
      <c r="D18" s="73">
        <v>0</v>
      </c>
      <c r="E18" s="135">
        <v>0</v>
      </c>
      <c r="F18" s="73">
        <v>0</v>
      </c>
      <c r="G18" s="445">
        <v>0</v>
      </c>
      <c r="H18" s="446"/>
      <c r="I18" s="73">
        <v>0</v>
      </c>
      <c r="J18" s="140">
        <v>0</v>
      </c>
      <c r="K18" s="141">
        <v>0</v>
      </c>
      <c r="L18" s="140">
        <v>0</v>
      </c>
      <c r="M18" s="141">
        <v>0</v>
      </c>
      <c r="N18" s="447">
        <v>0</v>
      </c>
      <c r="O18" s="448"/>
      <c r="P18" s="449"/>
      <c r="Q18" s="450">
        <v>2</v>
      </c>
      <c r="R18" s="451"/>
      <c r="S18" s="140">
        <v>0</v>
      </c>
      <c r="T18" s="141">
        <v>0</v>
      </c>
      <c r="U18" s="140">
        <v>0</v>
      </c>
      <c r="V18" s="450">
        <v>0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139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960816950</v>
      </c>
      <c r="C20" s="456"/>
      <c r="D20" s="74">
        <v>139</v>
      </c>
      <c r="E20" s="136">
        <v>923560000</v>
      </c>
      <c r="F20" s="74">
        <v>5</v>
      </c>
      <c r="G20" s="455">
        <v>0</v>
      </c>
      <c r="H20" s="456"/>
      <c r="I20" s="74">
        <v>0</v>
      </c>
      <c r="J20" s="137">
        <v>1920000</v>
      </c>
      <c r="K20" s="138">
        <v>2</v>
      </c>
      <c r="L20" s="137">
        <v>1355173100</v>
      </c>
      <c r="M20" s="138">
        <v>142</v>
      </c>
      <c r="N20" s="457">
        <v>15152564358</v>
      </c>
      <c r="O20" s="458"/>
      <c r="P20" s="459"/>
      <c r="Q20" s="460">
        <v>484</v>
      </c>
      <c r="R20" s="444"/>
      <c r="S20" s="137">
        <v>1367073100</v>
      </c>
      <c r="T20" s="138">
        <v>148</v>
      </c>
      <c r="U20" s="137">
        <v>4423313790</v>
      </c>
      <c r="V20" s="460">
        <v>272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134" t="s">
        <v>65</v>
      </c>
      <c r="AE20" s="4"/>
    </row>
    <row r="21" spans="1:31" ht="29.65" customHeight="1">
      <c r="A21" s="3"/>
      <c r="B21" s="445">
        <v>989380571</v>
      </c>
      <c r="C21" s="446"/>
      <c r="D21" s="73">
        <v>2</v>
      </c>
      <c r="E21" s="135">
        <v>0</v>
      </c>
      <c r="F21" s="73">
        <v>0</v>
      </c>
      <c r="G21" s="445">
        <v>0</v>
      </c>
      <c r="H21" s="446"/>
      <c r="I21" s="73">
        <v>0</v>
      </c>
      <c r="J21" s="140">
        <v>0</v>
      </c>
      <c r="K21" s="141">
        <v>0</v>
      </c>
      <c r="L21" s="140">
        <v>4800000000</v>
      </c>
      <c r="M21" s="141">
        <v>2</v>
      </c>
      <c r="N21" s="447">
        <v>33444271050</v>
      </c>
      <c r="O21" s="448"/>
      <c r="P21" s="449"/>
      <c r="Q21" s="450">
        <v>16</v>
      </c>
      <c r="R21" s="451"/>
      <c r="S21" s="140">
        <v>4800000000</v>
      </c>
      <c r="T21" s="141">
        <v>2</v>
      </c>
      <c r="U21" s="140">
        <v>2510913704</v>
      </c>
      <c r="V21" s="450">
        <v>3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139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2"/>
    <mergeCell ref="A27:R27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10.102/ReportViewer.aspx?reportName=PProductStatisticsPecuniary&amp;@Clicked=Clicked&amp;@Detail=Pecuniar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param=1&amp;@CreateCaseType=&amp;@PBTradeUnitTypeID=&amp;@TradeUnitTypeID=" xr:uid="{00000000-0004-0000-5E00-000000000000}"/>
    <hyperlink ref="F18" r:id="rId2" display="http://172.16.10.102/ReportViewer.aspx?reportName=PProductStatisticsDetailReport&amp;@Clicked=Clicked&amp;@Detail=Wri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1000000}"/>
    <hyperlink ref="I18" r:id="rId3" display="http://172.16.10.102/ReportViewer.aspx?reportName=PProductStatisticsDetailReport&amp;@Clicked=Clicked&amp;@Detail=Incapacit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2000000}"/>
    <hyperlink ref="K18" r:id="rId4" display="http://172.16.10.102/ReportViewer.aspx?reportName=PProductStatisticsDetailReport&amp;@Clicked=Clicked&amp;@Detail=Absolution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3000000}"/>
    <hyperlink ref="M18" r:id="rId5" display="http://172.16.10.102/ReportViewer.aspx?reportName=PProductStatisticsDetailReport&amp;@Clicked=Clicked&amp;@Detail=Penalt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4000000}"/>
    <hyperlink ref="Q18" r:id="rId6" display="http://172.16.10.102/ReportViewer.aspx?reportName=PProductStatisticsDetailReport&amp;@Clicked=Clicked&amp;@Detail=Remained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5000000}"/>
    <hyperlink ref="T18" r:id="rId7" display="http://172.16.10.102/ReportViewer.aspx?reportName=PProductStatisticsDetailReport&amp;@Clicked=Clicked&amp;@Detail=Outpu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6000000}"/>
    <hyperlink ref="V18" r:id="rId8" display="http://172.16.10.102/ReportViewer.aspx?reportName=PProductStatisticsDetailReport&amp;@Clicked=Clicked&amp;@Detail=Inpu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7000000}"/>
    <hyperlink ref="D20" r:id="rId9" display="http://172.16.10.102/ReportViewer.aspx?reportName=PProductStatisticsPecuniary&amp;@Clicked=Clicked&amp;@Detail=Pecuniar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param=1&amp;@CreateCaseType=&amp;@PBTradeUnitTypeID=&amp;@TradeUnitTypeID=" xr:uid="{00000000-0004-0000-5E00-000008000000}"/>
    <hyperlink ref="F20" r:id="rId10" display="http://172.16.10.102/ReportViewer.aspx?reportName=PProductStatisticsDetailReport&amp;@Clicked=Clicked&amp;@Detail=Wri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9000000}"/>
    <hyperlink ref="I20" r:id="rId11" display="http://172.16.10.102/ReportViewer.aspx?reportName=PProductStatisticsDetailReport&amp;@Clicked=Clicked&amp;@Detail=Incapacit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A000000}"/>
    <hyperlink ref="K20" r:id="rId12" display="http://172.16.10.102/ReportViewer.aspx?reportName=PProductStatisticsDetailReport&amp;@Clicked=Clicked&amp;@Detail=Absolution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B000000}"/>
    <hyperlink ref="M20" r:id="rId13" display="http://172.16.10.102/ReportViewer.aspx?reportName=PProductStatisticsDetailReport&amp;@Clicked=Clicked&amp;@Detail=Penalt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C000000}"/>
    <hyperlink ref="Q20" r:id="rId14" display="http://172.16.10.102/ReportViewer.aspx?reportName=PProductStatisticsDetailReport&amp;@Clicked=Clicked&amp;@Detail=Remained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D000000}"/>
    <hyperlink ref="T20" r:id="rId15" display="http://172.16.10.102/ReportViewer.aspx?reportName=PProductStatisticsDetailReport&amp;@Clicked=Clicked&amp;@Detail=Outpu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E000000}"/>
    <hyperlink ref="V20" r:id="rId16" display="http://172.16.10.102/ReportViewer.aspx?reportName=PProductStatisticsDetailReport&amp;@Clicked=Clicked&amp;@Detail=Inpu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0F000000}"/>
    <hyperlink ref="D21" r:id="rId17" display="http://172.16.10.102/ReportViewer.aspx?reportName=PProductStatisticsPecuniary&amp;@Clicked=Clicked&amp;@Detail=Pecuniar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param=1&amp;@CreateCaseType=&amp;@PBTradeUnitTypeID=&amp;@TradeUnitTypeID=" xr:uid="{00000000-0004-0000-5E00-000010000000}"/>
    <hyperlink ref="F21" r:id="rId18" display="http://172.16.10.102/ReportViewer.aspx?reportName=PProductStatisticsDetailReport&amp;@Clicked=Clicked&amp;@Detail=Wri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11000000}"/>
    <hyperlink ref="I21" r:id="rId19" display="http://172.16.10.102/ReportViewer.aspx?reportName=PProductStatisticsDetailReport&amp;@Clicked=Clicked&amp;@Detail=Incapacit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12000000}"/>
    <hyperlink ref="K21" r:id="rId20" display="http://172.16.10.102/ReportViewer.aspx?reportName=PProductStatisticsDetailReport&amp;@Clicked=Clicked&amp;@Detail=Absolution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13000000}"/>
    <hyperlink ref="M21" r:id="rId21" display="http://172.16.10.102/ReportViewer.aspx?reportName=PProductStatisticsDetailReport&amp;@Clicked=Clicked&amp;@Detail=Penalt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14000000}"/>
    <hyperlink ref="Q21" r:id="rId22" display="http://172.16.10.102/ReportViewer.aspx?reportName=PProductStatisticsDetailReport&amp;@Clicked=Clicked&amp;@Detail=Remained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15000000}"/>
    <hyperlink ref="T21" r:id="rId23" display="http://172.16.10.102/ReportViewer.aspx?reportName=PProductStatisticsDetailReport&amp;@Clicked=Clicked&amp;@Detail=Outpu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16000000}"/>
    <hyperlink ref="V21" r:id="rId24" display="http://172.16.10.102/ReportViewer.aspx?reportName=PProductStatisticsDetailReport&amp;@Clicked=Clicked&amp;@Detail=Inpu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5E00-000017000000}"/>
  </hyperlinks>
  <pageMargins left="0.7" right="0.7" top="0.75" bottom="0.75" header="0.3" footer="0.3"/>
  <drawing r:id="rId25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50">
    <tabColor theme="7" tint="0.59999389629810485"/>
  </sheetPr>
  <dimension ref="A1:F26"/>
  <sheetViews>
    <sheetView rightToLeft="1" workbookViewId="0">
      <selection activeCell="N5" sqref="N5"/>
    </sheetView>
  </sheetViews>
  <sheetFormatPr defaultRowHeight="12.75"/>
  <cols>
    <col min="1" max="1" width="22.85546875" bestFit="1" customWidth="1"/>
  </cols>
  <sheetData>
    <row r="1" spans="1:6">
      <c r="A1" t="str">
        <f>'Kala99 (2)'!AB16</f>
        <v>موضوع پرونده</v>
      </c>
      <c r="B1" s="120" t="s">
        <v>53</v>
      </c>
      <c r="C1" s="120" t="s">
        <v>41</v>
      </c>
      <c r="D1" s="120" t="s">
        <v>40</v>
      </c>
      <c r="E1" s="120" t="s">
        <v>39</v>
      </c>
      <c r="F1" s="120" t="s">
        <v>137</v>
      </c>
    </row>
    <row r="2" spans="1:6">
      <c r="A2" t="str">
        <f>'Kala99 (2)'!AB18</f>
        <v>پرونده ويژه بهداشت، دارو و درمان</v>
      </c>
      <c r="B2">
        <f>D2+E2-C2</f>
        <v>2</v>
      </c>
      <c r="C2">
        <f>VALUE('Kala99 (2)'!V18)</f>
        <v>0</v>
      </c>
      <c r="D2">
        <f>VALUE('Kala99 (2)'!T18)</f>
        <v>0</v>
      </c>
      <c r="E2">
        <f>VALUE('Kala99 (2)'!Q18)</f>
        <v>2</v>
      </c>
      <c r="F2">
        <f>VALUE('Kala99 (2)'!B18)</f>
        <v>0</v>
      </c>
    </row>
    <row r="3" spans="1:6">
      <c r="A3">
        <f>'Kala99 (2)'!AB19</f>
        <v>0</v>
      </c>
      <c r="B3">
        <f t="shared" ref="B3:B26" si="0">D3+E3-C3</f>
        <v>0</v>
      </c>
      <c r="C3">
        <f>VALUE('Kala99 (2)'!V19)</f>
        <v>0</v>
      </c>
      <c r="D3">
        <f>VALUE('Kala99 (2)'!T19)</f>
        <v>0</v>
      </c>
      <c r="E3">
        <f>VALUE('Kala99 (2)'!Q19)</f>
        <v>0</v>
      </c>
      <c r="F3">
        <f>VALUE('Kala99 (2)'!B19)</f>
        <v>0</v>
      </c>
    </row>
    <row r="4" spans="1:6">
      <c r="A4" t="str">
        <f>'Kala99 (2)'!AB20</f>
        <v>کالا و خدمات</v>
      </c>
      <c r="B4">
        <f t="shared" si="0"/>
        <v>360</v>
      </c>
      <c r="C4">
        <f>VALUE('Kala99 (2)'!V20)</f>
        <v>272</v>
      </c>
      <c r="D4">
        <f>VALUE('Kala99 (2)'!T20)</f>
        <v>148</v>
      </c>
      <c r="E4">
        <f>VALUE('Kala99 (2)'!Q20)</f>
        <v>484</v>
      </c>
      <c r="F4">
        <f>VALUE('Kala99 (2)'!B20)</f>
        <v>960816950</v>
      </c>
    </row>
    <row r="5" spans="1:6">
      <c r="A5" t="str">
        <f>'Kala99 (2)'!AB21</f>
        <v>پرونده قاچاق کالا و ارز</v>
      </c>
      <c r="B5">
        <f t="shared" si="0"/>
        <v>15</v>
      </c>
      <c r="C5">
        <f>VALUE('Kala99 (2)'!V21)</f>
        <v>3</v>
      </c>
      <c r="D5">
        <f>VALUE('Kala99 (2)'!T21)</f>
        <v>2</v>
      </c>
      <c r="E5">
        <f>VALUE('Kala99 (2)'!Q21)</f>
        <v>16</v>
      </c>
      <c r="F5">
        <f>VALUE('Kala99 (2)'!B21)</f>
        <v>989380571</v>
      </c>
    </row>
    <row r="6" spans="1:6">
      <c r="A6">
        <f>'Kala99 (2)'!AB22</f>
        <v>0</v>
      </c>
      <c r="B6">
        <f t="shared" si="0"/>
        <v>0</v>
      </c>
      <c r="C6">
        <f>VALUE('Kala99 (2)'!V22)</f>
        <v>0</v>
      </c>
      <c r="D6">
        <f>VALUE('Kala99 (2)'!T22)</f>
        <v>0</v>
      </c>
      <c r="E6">
        <f>VALUE('Kala99 (2)'!Q22)</f>
        <v>0</v>
      </c>
      <c r="F6">
        <f>VALUE('Kala99 (2)'!B22)</f>
        <v>0</v>
      </c>
    </row>
    <row r="7" spans="1:6">
      <c r="A7">
        <f>'Kala99 (2)'!AB23</f>
        <v>0</v>
      </c>
      <c r="B7">
        <f t="shared" si="0"/>
        <v>0</v>
      </c>
      <c r="C7">
        <f>VALUE('Kala99 (2)'!V23)</f>
        <v>0</v>
      </c>
      <c r="D7">
        <f>VALUE('Kala99 (2)'!T23)</f>
        <v>0</v>
      </c>
      <c r="E7">
        <f>VALUE('Kala99 (2)'!Q23)</f>
        <v>0</v>
      </c>
      <c r="F7">
        <f>VALUE('Kala99 (2)'!B23)</f>
        <v>0</v>
      </c>
    </row>
    <row r="8" spans="1:6">
      <c r="A8">
        <f>'Kala99 (2)'!AB24</f>
        <v>0</v>
      </c>
      <c r="B8">
        <f t="shared" si="0"/>
        <v>0</v>
      </c>
      <c r="C8">
        <f>VALUE('Kala99 (2)'!V24)</f>
        <v>0</v>
      </c>
      <c r="D8">
        <f>VALUE('Kala99 (2)'!T24)</f>
        <v>0</v>
      </c>
      <c r="E8">
        <f>VALUE('Kala99 (2)'!Q24)</f>
        <v>0</v>
      </c>
      <c r="F8">
        <f>VALUE('Kala99 (2)'!B24)</f>
        <v>0</v>
      </c>
    </row>
    <row r="9" spans="1:6">
      <c r="A9">
        <f>'Kala99 (2)'!AB25</f>
        <v>0</v>
      </c>
      <c r="B9">
        <f t="shared" si="0"/>
        <v>0</v>
      </c>
      <c r="C9">
        <f>VALUE('Kala99 (2)'!V25)</f>
        <v>0</v>
      </c>
      <c r="D9">
        <f>VALUE('Kala99 (2)'!T25)</f>
        <v>0</v>
      </c>
      <c r="E9">
        <f>VALUE('Kala99 (2)'!Q25)</f>
        <v>0</v>
      </c>
      <c r="F9">
        <f>VALUE('Kala99 (2)'!B25)</f>
        <v>0</v>
      </c>
    </row>
    <row r="10" spans="1:6">
      <c r="A10">
        <f>'Kala99 (2)'!AB26</f>
        <v>0</v>
      </c>
      <c r="B10">
        <f t="shared" si="0"/>
        <v>0</v>
      </c>
      <c r="C10">
        <f>VALUE('Kala99 (2)'!V26)</f>
        <v>0</v>
      </c>
      <c r="D10">
        <f>VALUE('Kala99 (2)'!T26)</f>
        <v>0</v>
      </c>
      <c r="E10">
        <f>VALUE('Kala99 (2)'!Q26)</f>
        <v>0</v>
      </c>
      <c r="F10">
        <f>VALUE('Kala99 (2)'!B26)</f>
        <v>0</v>
      </c>
    </row>
    <row r="11" spans="1:6">
      <c r="A11">
        <f>'Kala99 (2)'!AB27</f>
        <v>0</v>
      </c>
      <c r="B11">
        <f t="shared" si="0"/>
        <v>0</v>
      </c>
      <c r="C11">
        <f>VALUE('Kala99 (2)'!V27)</f>
        <v>0</v>
      </c>
      <c r="D11">
        <f>VALUE('Kala99 (2)'!T27)</f>
        <v>0</v>
      </c>
      <c r="E11">
        <f>VALUE('Kala99 (2)'!Q27)</f>
        <v>0</v>
      </c>
      <c r="F11">
        <f>VALUE('Kala99 (2)'!B27)</f>
        <v>0</v>
      </c>
    </row>
    <row r="12" spans="1:6">
      <c r="A12">
        <f>'Kala99 (2)'!AB28</f>
        <v>0</v>
      </c>
      <c r="B12">
        <f t="shared" si="0"/>
        <v>0</v>
      </c>
      <c r="C12">
        <f>VALUE('Kala99 (2)'!V28)</f>
        <v>0</v>
      </c>
      <c r="D12">
        <f>VALUE('Kala99 (2)'!T28)</f>
        <v>0</v>
      </c>
      <c r="E12">
        <f>VALUE('Kala99 (2)'!Q28)</f>
        <v>0</v>
      </c>
      <c r="F12">
        <f>VALUE('Kala99 (2)'!B28)</f>
        <v>0</v>
      </c>
    </row>
    <row r="13" spans="1:6">
      <c r="A13">
        <f>'Kala99 (2)'!AB29</f>
        <v>0</v>
      </c>
      <c r="B13">
        <f t="shared" si="0"/>
        <v>0</v>
      </c>
      <c r="C13">
        <f>VALUE('Kala99 (2)'!V29)</f>
        <v>0</v>
      </c>
      <c r="D13">
        <f>VALUE('Kala99 (2)'!T29)</f>
        <v>0</v>
      </c>
      <c r="E13">
        <f>VALUE('Kala99 (2)'!Q29)</f>
        <v>0</v>
      </c>
      <c r="F13">
        <f>VALUE('Kala99 (2)'!B29)</f>
        <v>0</v>
      </c>
    </row>
    <row r="14" spans="1:6">
      <c r="A14">
        <f>'Kala99 (2)'!AB30</f>
        <v>0</v>
      </c>
      <c r="B14">
        <f t="shared" si="0"/>
        <v>0</v>
      </c>
      <c r="C14">
        <f>VALUE('Kala99 (2)'!V30)</f>
        <v>0</v>
      </c>
      <c r="D14">
        <f>VALUE('Kala99 (2)'!T30)</f>
        <v>0</v>
      </c>
      <c r="E14">
        <f>VALUE('Kala99 (2)'!Q30)</f>
        <v>0</v>
      </c>
      <c r="F14">
        <f>VALUE('Kala99 (2)'!B30)</f>
        <v>0</v>
      </c>
    </row>
    <row r="15" spans="1:6">
      <c r="A15">
        <f>'Kala99 (2)'!AB31</f>
        <v>0</v>
      </c>
      <c r="B15">
        <f t="shared" si="0"/>
        <v>0</v>
      </c>
      <c r="C15">
        <f>VALUE('Kala99 (2)'!V31)</f>
        <v>0</v>
      </c>
      <c r="D15">
        <f>VALUE('Kala99 (2)'!T31)</f>
        <v>0</v>
      </c>
      <c r="E15">
        <f>VALUE('Kala99 (2)'!Q31)</f>
        <v>0</v>
      </c>
      <c r="F15">
        <f>VALUE('Kala99 (2)'!B31)</f>
        <v>0</v>
      </c>
    </row>
    <row r="16" spans="1:6">
      <c r="A16">
        <f>'Kala99 (2)'!AB32</f>
        <v>0</v>
      </c>
      <c r="B16">
        <f t="shared" si="0"/>
        <v>0</v>
      </c>
      <c r="C16">
        <f>VALUE('Kala99 (2)'!V32)</f>
        <v>0</v>
      </c>
      <c r="D16">
        <f>VALUE('Kala99 (2)'!T32)</f>
        <v>0</v>
      </c>
      <c r="E16">
        <f>VALUE('Kala99 (2)'!Q32)</f>
        <v>0</v>
      </c>
      <c r="F16">
        <f>VALUE('Kala99 (2)'!B32)</f>
        <v>0</v>
      </c>
    </row>
    <row r="17" spans="1:6">
      <c r="A17">
        <f>'Kala99 (2)'!AB33</f>
        <v>0</v>
      </c>
      <c r="B17">
        <f t="shared" si="0"/>
        <v>0</v>
      </c>
      <c r="C17">
        <f>VALUE('Kala99 (2)'!V33)</f>
        <v>0</v>
      </c>
      <c r="D17">
        <f>VALUE('Kala99 (2)'!T33)</f>
        <v>0</v>
      </c>
      <c r="E17">
        <f>VALUE('Kala99 (2)'!Q33)</f>
        <v>0</v>
      </c>
      <c r="F17">
        <f>VALUE('Kala99 (2)'!B33)</f>
        <v>0</v>
      </c>
    </row>
    <row r="18" spans="1:6">
      <c r="A18">
        <f>'Kala99 (2)'!AB34</f>
        <v>0</v>
      </c>
      <c r="B18">
        <f t="shared" si="0"/>
        <v>0</v>
      </c>
      <c r="C18">
        <f>VALUE('Kala99 (2)'!V34)</f>
        <v>0</v>
      </c>
      <c r="D18">
        <f>VALUE('Kala99 (2)'!T34)</f>
        <v>0</v>
      </c>
      <c r="E18">
        <f>VALUE('Kala99 (2)'!Q34)</f>
        <v>0</v>
      </c>
      <c r="F18">
        <f>VALUE('Kala99 (2)'!B34)</f>
        <v>0</v>
      </c>
    </row>
    <row r="19" spans="1:6">
      <c r="A19">
        <f>'Kala99 (2)'!AB35</f>
        <v>0</v>
      </c>
      <c r="B19">
        <f t="shared" si="0"/>
        <v>0</v>
      </c>
      <c r="C19">
        <f>VALUE('Kala99 (2)'!V35)</f>
        <v>0</v>
      </c>
      <c r="D19">
        <f>VALUE('Kala99 (2)'!T35)</f>
        <v>0</v>
      </c>
      <c r="E19">
        <f>VALUE('Kala99 (2)'!Q35)</f>
        <v>0</v>
      </c>
      <c r="F19">
        <f>VALUE('Kala99 (2)'!B35)</f>
        <v>0</v>
      </c>
    </row>
    <row r="20" spans="1:6">
      <c r="A20">
        <f>'Kala99 (2)'!AB36</f>
        <v>0</v>
      </c>
      <c r="B20">
        <f t="shared" si="0"/>
        <v>0</v>
      </c>
      <c r="C20">
        <f>VALUE('Kala99 (2)'!V36)</f>
        <v>0</v>
      </c>
      <c r="D20">
        <f>VALUE('Kala99 (2)'!T36)</f>
        <v>0</v>
      </c>
      <c r="E20">
        <f>VALUE('Kala99 (2)'!Q36)</f>
        <v>0</v>
      </c>
      <c r="F20">
        <f>VALUE('Kala99 (2)'!B36)</f>
        <v>0</v>
      </c>
    </row>
    <row r="21" spans="1:6">
      <c r="A21">
        <f>'Kala99 (2)'!AB37</f>
        <v>0</v>
      </c>
      <c r="B21">
        <f t="shared" si="0"/>
        <v>0</v>
      </c>
      <c r="C21">
        <f>VALUE('Kala99 (2)'!V37)</f>
        <v>0</v>
      </c>
      <c r="D21">
        <f>VALUE('Kala99 (2)'!T37)</f>
        <v>0</v>
      </c>
      <c r="E21">
        <f>VALUE('Kala99 (2)'!Q37)</f>
        <v>0</v>
      </c>
      <c r="F21">
        <f>VALUE('Kala99 (2)'!B37)</f>
        <v>0</v>
      </c>
    </row>
    <row r="22" spans="1:6">
      <c r="A22">
        <f>'Kala99 (2)'!AB38</f>
        <v>0</v>
      </c>
      <c r="B22">
        <f t="shared" si="0"/>
        <v>0</v>
      </c>
      <c r="C22">
        <f>VALUE('Kala99 (2)'!V38)</f>
        <v>0</v>
      </c>
      <c r="D22">
        <f>VALUE('Kala99 (2)'!T38)</f>
        <v>0</v>
      </c>
      <c r="E22">
        <f>VALUE('Kala99 (2)'!Q38)</f>
        <v>0</v>
      </c>
      <c r="F22">
        <f>VALUE('Kala99 (2)'!B38)</f>
        <v>0</v>
      </c>
    </row>
    <row r="23" spans="1:6">
      <c r="A23">
        <f>'Kala99 (2)'!AB39</f>
        <v>0</v>
      </c>
      <c r="B23">
        <f t="shared" si="0"/>
        <v>0</v>
      </c>
      <c r="C23">
        <f>VALUE('Kala99 (2)'!V39)</f>
        <v>0</v>
      </c>
      <c r="D23">
        <f>VALUE('Kala99 (2)'!T39)</f>
        <v>0</v>
      </c>
      <c r="E23">
        <f>VALUE('Kala99 (2)'!Q39)</f>
        <v>0</v>
      </c>
      <c r="F23">
        <f>VALUE('Kala99 (2)'!B39)</f>
        <v>0</v>
      </c>
    </row>
    <row r="24" spans="1:6">
      <c r="A24">
        <f>'Kala99 (2)'!AB40</f>
        <v>0</v>
      </c>
      <c r="B24">
        <f t="shared" si="0"/>
        <v>0</v>
      </c>
      <c r="C24">
        <f>VALUE('Kala99 (2)'!V40)</f>
        <v>0</v>
      </c>
      <c r="D24">
        <f>VALUE('Kala99 (2)'!T40)</f>
        <v>0</v>
      </c>
      <c r="E24">
        <f>VALUE('Kala99 (2)'!Q40)</f>
        <v>0</v>
      </c>
      <c r="F24">
        <f>VALUE('Kala99 (2)'!B40)</f>
        <v>0</v>
      </c>
    </row>
    <row r="25" spans="1:6">
      <c r="A25">
        <f>'Kala99 (2)'!AB41</f>
        <v>0</v>
      </c>
      <c r="B25">
        <f t="shared" si="0"/>
        <v>0</v>
      </c>
      <c r="C25">
        <f>VALUE('Kala99 (2)'!V41)</f>
        <v>0</v>
      </c>
      <c r="D25">
        <f>VALUE('Kala99 (2)'!T41)</f>
        <v>0</v>
      </c>
      <c r="E25">
        <f>VALUE('Kala99 (2)'!Q41)</f>
        <v>0</v>
      </c>
      <c r="F25">
        <f>VALUE('Kala99 (2)'!B41)</f>
        <v>0</v>
      </c>
    </row>
    <row r="26" spans="1:6">
      <c r="A26">
        <f>'Kala99 (2)'!AB42</f>
        <v>0</v>
      </c>
      <c r="B26">
        <f t="shared" si="0"/>
        <v>0</v>
      </c>
      <c r="C26">
        <f>VALUE('Kala99 (2)'!V42)</f>
        <v>0</v>
      </c>
      <c r="D26">
        <f>VALUE('Kala99 (2)'!T42)</f>
        <v>0</v>
      </c>
      <c r="E26">
        <f>VALUE('Kala99 (2)'!Q42)</f>
        <v>0</v>
      </c>
      <c r="F26">
        <f>VALUE('Kala99 (2)'!B42)</f>
        <v>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51">
    <tabColor rgb="FF92D050"/>
  </sheetPr>
  <dimension ref="A1:AF28"/>
  <sheetViews>
    <sheetView zoomScale="70" zoomScaleNormal="70" workbookViewId="0">
      <selection activeCell="N5" sqref="N5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147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136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150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146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134" t="s">
        <v>25</v>
      </c>
      <c r="E17" s="134" t="s">
        <v>26</v>
      </c>
      <c r="F17" s="134" t="s">
        <v>25</v>
      </c>
      <c r="G17" s="342" t="s">
        <v>26</v>
      </c>
      <c r="H17" s="444"/>
      <c r="I17" s="134" t="s">
        <v>25</v>
      </c>
      <c r="J17" s="134" t="s">
        <v>26</v>
      </c>
      <c r="K17" s="134" t="s">
        <v>25</v>
      </c>
      <c r="L17" s="134" t="s">
        <v>26</v>
      </c>
      <c r="M17" s="134" t="s">
        <v>25</v>
      </c>
      <c r="N17" s="342" t="s">
        <v>26</v>
      </c>
      <c r="O17" s="465"/>
      <c r="P17" s="444"/>
      <c r="Q17" s="342" t="s">
        <v>25</v>
      </c>
      <c r="R17" s="444"/>
      <c r="S17" s="134" t="s">
        <v>26</v>
      </c>
      <c r="T17" s="134" t="s">
        <v>25</v>
      </c>
      <c r="U17" s="134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29000000</v>
      </c>
      <c r="C18" s="446"/>
      <c r="D18" s="73">
        <v>11</v>
      </c>
      <c r="E18" s="135">
        <v>0</v>
      </c>
      <c r="F18" s="73">
        <v>0</v>
      </c>
      <c r="G18" s="445">
        <v>0</v>
      </c>
      <c r="H18" s="446"/>
      <c r="I18" s="73">
        <v>0</v>
      </c>
      <c r="J18" s="140">
        <v>0</v>
      </c>
      <c r="K18" s="141">
        <v>0</v>
      </c>
      <c r="L18" s="140">
        <v>0</v>
      </c>
      <c r="M18" s="141">
        <v>11</v>
      </c>
      <c r="N18" s="447">
        <v>0</v>
      </c>
      <c r="O18" s="448"/>
      <c r="P18" s="449"/>
      <c r="Q18" s="450">
        <v>0</v>
      </c>
      <c r="R18" s="451"/>
      <c r="S18" s="140">
        <v>0</v>
      </c>
      <c r="T18" s="141">
        <v>12</v>
      </c>
      <c r="U18" s="140">
        <v>0</v>
      </c>
      <c r="V18" s="450">
        <v>12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139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6131844566</v>
      </c>
      <c r="C20" s="456"/>
      <c r="D20" s="74">
        <v>588</v>
      </c>
      <c r="E20" s="136">
        <v>72231000</v>
      </c>
      <c r="F20" s="74">
        <v>67</v>
      </c>
      <c r="G20" s="455">
        <v>215800000</v>
      </c>
      <c r="H20" s="456"/>
      <c r="I20" s="74">
        <v>7</v>
      </c>
      <c r="J20" s="137">
        <v>15182980000</v>
      </c>
      <c r="K20" s="138">
        <v>17</v>
      </c>
      <c r="L20" s="137">
        <v>44638813296</v>
      </c>
      <c r="M20" s="138">
        <v>592</v>
      </c>
      <c r="N20" s="457">
        <v>9839936349</v>
      </c>
      <c r="O20" s="458"/>
      <c r="P20" s="459"/>
      <c r="Q20" s="460">
        <v>572</v>
      </c>
      <c r="R20" s="444"/>
      <c r="S20" s="137">
        <v>60098524296</v>
      </c>
      <c r="T20" s="138">
        <v>669</v>
      </c>
      <c r="U20" s="137">
        <v>62558454670</v>
      </c>
      <c r="V20" s="460">
        <v>886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134" t="s">
        <v>65</v>
      </c>
      <c r="AE20" s="4"/>
    </row>
    <row r="21" spans="1:31" ht="29.65" customHeight="1">
      <c r="A21" s="3"/>
      <c r="B21" s="445">
        <v>8327890956</v>
      </c>
      <c r="C21" s="446"/>
      <c r="D21" s="73">
        <v>13</v>
      </c>
      <c r="E21" s="135">
        <v>0</v>
      </c>
      <c r="F21" s="73">
        <v>0</v>
      </c>
      <c r="G21" s="445">
        <v>0</v>
      </c>
      <c r="H21" s="446"/>
      <c r="I21" s="73">
        <v>0</v>
      </c>
      <c r="J21" s="140">
        <v>1884636737</v>
      </c>
      <c r="K21" s="141">
        <v>2</v>
      </c>
      <c r="L21" s="140">
        <v>4537307984</v>
      </c>
      <c r="M21" s="141">
        <v>15</v>
      </c>
      <c r="N21" s="447">
        <v>263665660920</v>
      </c>
      <c r="O21" s="448"/>
      <c r="P21" s="449"/>
      <c r="Q21" s="450">
        <v>16</v>
      </c>
      <c r="R21" s="451"/>
      <c r="S21" s="140">
        <v>4537307984</v>
      </c>
      <c r="T21" s="141">
        <v>15</v>
      </c>
      <c r="U21" s="140">
        <v>10840301776</v>
      </c>
      <c r="V21" s="450">
        <v>20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139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2"/>
    <mergeCell ref="A27:R27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10.102/ReportViewer.aspx?reportName=PProductStatisticsPecuniary&amp;@Clicked=Clicked&amp;@Detail=Pecuniar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param=1&amp;@CreateCaseType=&amp;@PBTradeUnitTypeID=&amp;@TradeUnitTypeID=" xr:uid="{00000000-0004-0000-6000-000000000000}"/>
    <hyperlink ref="F18" r:id="rId2" display="http://172.16.10.102/ReportViewer.aspx?reportName=PProductStatisticsDetailReport&amp;@Clicked=Clicked&amp;@Detail=Wri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1000000}"/>
    <hyperlink ref="I18" r:id="rId3" display="http://172.16.10.102/ReportViewer.aspx?reportName=PProductStatisticsDetailReport&amp;@Clicked=Clicked&amp;@Detail=Incapacit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2000000}"/>
    <hyperlink ref="K18" r:id="rId4" display="http://172.16.10.102/ReportViewer.aspx?reportName=PProductStatisticsDetailReport&amp;@Clicked=Clicked&amp;@Detail=Absolution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3000000}"/>
    <hyperlink ref="M18" r:id="rId5" display="http://172.16.10.102/ReportViewer.aspx?reportName=PProductStatisticsDetailReport&amp;@Clicked=Clicked&amp;@Detail=Penalt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4000000}"/>
    <hyperlink ref="Q18" r:id="rId6" display="http://172.16.10.102/ReportViewer.aspx?reportName=PProductStatisticsDetailReport&amp;@Clicked=Clicked&amp;@Detail=Remained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5000000}"/>
    <hyperlink ref="T18" r:id="rId7" display="http://172.16.10.102/ReportViewer.aspx?reportName=PProductStatisticsDetailReport&amp;@Clicked=Clicked&amp;@Detail=Outpu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6000000}"/>
    <hyperlink ref="V18" r:id="rId8" display="http://172.16.10.102/ReportViewer.aspx?reportName=PProductStatisticsDetailReport&amp;@Clicked=Clicked&amp;@Detail=Inpu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7000000}"/>
    <hyperlink ref="D20" r:id="rId9" display="http://172.16.10.102/ReportViewer.aspx?reportName=PProductStatisticsPecuniary&amp;@Clicked=Clicked&amp;@Detail=Pecuniar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param=1&amp;@CreateCaseType=&amp;@PBTradeUnitTypeID=&amp;@TradeUnitTypeID=" xr:uid="{00000000-0004-0000-6000-000008000000}"/>
    <hyperlink ref="F20" r:id="rId10" display="http://172.16.10.102/ReportViewer.aspx?reportName=PProductStatisticsDetailReport&amp;@Clicked=Clicked&amp;@Detail=Wri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9000000}"/>
    <hyperlink ref="I20" r:id="rId11" display="http://172.16.10.102/ReportViewer.aspx?reportName=PProductStatisticsDetailReport&amp;@Clicked=Clicked&amp;@Detail=Incapacit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A000000}"/>
    <hyperlink ref="K20" r:id="rId12" display="http://172.16.10.102/ReportViewer.aspx?reportName=PProductStatisticsDetailReport&amp;@Clicked=Clicked&amp;@Detail=Absolution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B000000}"/>
    <hyperlink ref="M20" r:id="rId13" display="http://172.16.10.102/ReportViewer.aspx?reportName=PProductStatisticsDetailReport&amp;@Clicked=Clicked&amp;@Detail=Penalt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C000000}"/>
    <hyperlink ref="Q20" r:id="rId14" display="http://172.16.10.102/ReportViewer.aspx?reportName=PProductStatisticsDetailReport&amp;@Clicked=Clicked&amp;@Detail=Remained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D000000}"/>
    <hyperlink ref="T20" r:id="rId15" display="http://172.16.10.102/ReportViewer.aspx?reportName=PProductStatisticsDetailReport&amp;@Clicked=Clicked&amp;@Detail=Outpu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E000000}"/>
    <hyperlink ref="V20" r:id="rId16" display="http://172.16.10.102/ReportViewer.aspx?reportName=PProductStatisticsDetailReport&amp;@Clicked=Clicked&amp;@Detail=Inpu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0F000000}"/>
    <hyperlink ref="D21" r:id="rId17" display="http://172.16.10.102/ReportViewer.aspx?reportName=PProductStatisticsPecuniary&amp;@Clicked=Clicked&amp;@Detail=Pecuniar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param=1&amp;@CreateCaseType=&amp;@PBTradeUnitTypeID=&amp;@TradeUnitTypeID=" xr:uid="{00000000-0004-0000-6000-000010000000}"/>
    <hyperlink ref="F21" r:id="rId18" display="http://172.16.10.102/ReportViewer.aspx?reportName=PProductStatisticsDetailReport&amp;@Clicked=Clicked&amp;@Detail=Wri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11000000}"/>
    <hyperlink ref="I21" r:id="rId19" display="http://172.16.10.102/ReportViewer.aspx?reportName=PProductStatisticsDetailReport&amp;@Clicked=Clicked&amp;@Detail=Incapacit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12000000}"/>
    <hyperlink ref="K21" r:id="rId20" display="http://172.16.10.102/ReportViewer.aspx?reportName=PProductStatisticsDetailReport&amp;@Clicked=Clicked&amp;@Detail=Absolution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13000000}"/>
    <hyperlink ref="M21" r:id="rId21" display="http://172.16.10.102/ReportViewer.aspx?reportName=PProductStatisticsDetailReport&amp;@Clicked=Clicked&amp;@Detail=Penalt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14000000}"/>
    <hyperlink ref="Q21" r:id="rId22" display="http://172.16.10.102/ReportViewer.aspx?reportName=PProductStatisticsDetailReport&amp;@Clicked=Clicked&amp;@Detail=Remained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15000000}"/>
    <hyperlink ref="T21" r:id="rId23" display="http://172.16.10.102/ReportViewer.aspx?reportName=PProductStatisticsDetailReport&amp;@Clicked=Clicked&amp;@Detail=Outpu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16000000}"/>
    <hyperlink ref="V21" r:id="rId24" display="http://172.16.10.102/ReportViewer.aspx?reportName=PProductStatisticsDetailReport&amp;@Clicked=Clicked&amp;@Detail=Inpu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00301278%'&amp;@CaseType=اصلي&amp;@CodeCaseType=1&amp;@ImportanceDegree=&amp;@guId=&amp;@CreateCaseType=&amp;@PBTradeUnitTypeID=&amp;@TradeUnitTypeID=" xr:uid="{00000000-0004-0000-6000-000017000000}"/>
  </hyperlinks>
  <pageMargins left="0.7" right="0.7" top="0.75" bottom="0.75" header="0.3" footer="0.3"/>
  <drawing r:id="rId25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52">
    <tabColor theme="7" tint="0.59999389629810485"/>
  </sheetPr>
  <dimension ref="A1:M26"/>
  <sheetViews>
    <sheetView rightToLeft="1" workbookViewId="0">
      <selection activeCell="N5" sqref="N5"/>
    </sheetView>
  </sheetViews>
  <sheetFormatPr defaultRowHeight="12.75"/>
  <cols>
    <col min="1" max="1" width="22.85546875" bestFit="1" customWidth="1"/>
    <col min="8" max="8" width="22.85546875" bestFit="1" customWidth="1"/>
    <col min="9" max="9" width="13.28515625" customWidth="1"/>
    <col min="10" max="10" width="11.28515625" bestFit="1" customWidth="1"/>
    <col min="11" max="11" width="12.5703125" bestFit="1" customWidth="1"/>
    <col min="12" max="12" width="10.85546875" bestFit="1" customWidth="1"/>
    <col min="13" max="13" width="14.140625" bestFit="1" customWidth="1"/>
  </cols>
  <sheetData>
    <row r="1" spans="1:13">
      <c r="A1" t="str">
        <f>'Kala1400 (2)'!AB16</f>
        <v>موضوع پرونده</v>
      </c>
      <c r="B1" s="120" t="s">
        <v>53</v>
      </c>
      <c r="C1" s="120" t="s">
        <v>41</v>
      </c>
      <c r="D1" s="120" t="s">
        <v>40</v>
      </c>
      <c r="E1" s="120" t="s">
        <v>39</v>
      </c>
      <c r="F1" s="120" t="s">
        <v>137</v>
      </c>
      <c r="I1" s="143" t="s">
        <v>138</v>
      </c>
    </row>
    <row r="2" spans="1:13">
      <c r="A2" t="str">
        <f>'Kala1400 (2)'!AB18</f>
        <v>پرونده ويژه بهداشت، دارو و درمان</v>
      </c>
      <c r="B2">
        <f>D2+E2-C2</f>
        <v>0</v>
      </c>
      <c r="C2">
        <f>VALUE('Kala1400 (2)'!V18)</f>
        <v>12</v>
      </c>
      <c r="D2">
        <f>VALUE('Kala1400 (2)'!T18)</f>
        <v>12</v>
      </c>
      <c r="E2">
        <f>VALUE('Kala1400 (2)'!Q18)</f>
        <v>0</v>
      </c>
      <c r="F2">
        <f>VALUE('Kala1400 (2)'!B18)</f>
        <v>29000000</v>
      </c>
      <c r="H2" s="143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</row>
    <row r="3" spans="1:13">
      <c r="A3">
        <f>'Kala1400 (2)'!AB19</f>
        <v>0</v>
      </c>
      <c r="B3">
        <f t="shared" ref="B3:B26" si="0">D3+E3-C3</f>
        <v>0</v>
      </c>
      <c r="C3">
        <f>VALUE('Kala1400 (2)'!V19)</f>
        <v>0</v>
      </c>
      <c r="D3">
        <f>VALUE('Kala1400 (2)'!T19)</f>
        <v>0</v>
      </c>
      <c r="E3">
        <f>VALUE('Kala1400 (2)'!Q19)</f>
        <v>0</v>
      </c>
      <c r="F3">
        <f>VALUE('Kala1400 (2)'!B19)</f>
        <v>0</v>
      </c>
      <c r="H3" s="121" t="s">
        <v>28</v>
      </c>
      <c r="I3" s="122">
        <v>355</v>
      </c>
      <c r="J3" s="122">
        <v>886</v>
      </c>
      <c r="K3" s="122">
        <v>669</v>
      </c>
      <c r="L3" s="122">
        <v>572</v>
      </c>
      <c r="M3" s="122">
        <v>6131844566</v>
      </c>
    </row>
    <row r="4" spans="1:13">
      <c r="A4" t="str">
        <f>'Kala1400 (2)'!AB20</f>
        <v>کالا و خدمات</v>
      </c>
      <c r="B4">
        <f t="shared" si="0"/>
        <v>355</v>
      </c>
      <c r="C4">
        <f>VALUE('Kala1400 (2)'!V20)</f>
        <v>886</v>
      </c>
      <c r="D4">
        <f>VALUE('Kala1400 (2)'!T20)</f>
        <v>669</v>
      </c>
      <c r="E4">
        <f>VALUE('Kala1400 (2)'!Q20)</f>
        <v>572</v>
      </c>
      <c r="F4">
        <f>VALUE('Kala1400 (2)'!B20)</f>
        <v>6131844566</v>
      </c>
      <c r="H4" s="121" t="s">
        <v>43</v>
      </c>
      <c r="I4" s="122">
        <v>0</v>
      </c>
      <c r="J4" s="122">
        <v>12</v>
      </c>
      <c r="K4" s="122">
        <v>12</v>
      </c>
      <c r="L4" s="122">
        <v>0</v>
      </c>
      <c r="M4" s="122">
        <v>29000000</v>
      </c>
    </row>
    <row r="5" spans="1:13">
      <c r="A5" t="str">
        <f>'Kala1400 (2)'!AB21</f>
        <v>پرونده قاچاق کالا و ارز</v>
      </c>
      <c r="B5">
        <f t="shared" si="0"/>
        <v>11</v>
      </c>
      <c r="C5">
        <f>VALUE('Kala1400 (2)'!V21)</f>
        <v>20</v>
      </c>
      <c r="D5">
        <f>VALUE('Kala1400 (2)'!T21)</f>
        <v>15</v>
      </c>
      <c r="E5">
        <f>VALUE('Kala1400 (2)'!Q21)</f>
        <v>16</v>
      </c>
      <c r="F5">
        <f>VALUE('Kala1400 (2)'!B21)</f>
        <v>8327890956</v>
      </c>
      <c r="H5" s="121" t="s">
        <v>42</v>
      </c>
      <c r="I5" s="122">
        <v>11</v>
      </c>
      <c r="J5" s="122">
        <v>20</v>
      </c>
      <c r="K5" s="122">
        <v>15</v>
      </c>
      <c r="L5" s="122">
        <v>16</v>
      </c>
      <c r="M5" s="122">
        <v>8327890956</v>
      </c>
    </row>
    <row r="6" spans="1:13">
      <c r="A6">
        <f>'Kala1400 (2)'!AB22</f>
        <v>0</v>
      </c>
      <c r="B6">
        <f t="shared" si="0"/>
        <v>0</v>
      </c>
      <c r="C6">
        <f>VALUE('Kala1400 (2)'!V22)</f>
        <v>0</v>
      </c>
      <c r="D6">
        <f>VALUE('Kala1400 (2)'!T22)</f>
        <v>0</v>
      </c>
      <c r="E6">
        <f>VALUE('Kala1400 (2)'!Q22)</f>
        <v>0</v>
      </c>
      <c r="F6">
        <f>VALUE('Kala1400 (2)'!B22)</f>
        <v>0</v>
      </c>
      <c r="H6" s="121" t="s">
        <v>145</v>
      </c>
      <c r="I6" s="122">
        <v>366</v>
      </c>
      <c r="J6" s="122">
        <v>918</v>
      </c>
      <c r="K6" s="122">
        <v>696</v>
      </c>
      <c r="L6" s="122">
        <v>588</v>
      </c>
      <c r="M6" s="122">
        <v>14488735522</v>
      </c>
    </row>
    <row r="7" spans="1:13">
      <c r="A7">
        <f>'Kala1400 (2)'!AB23</f>
        <v>0</v>
      </c>
      <c r="B7">
        <f t="shared" si="0"/>
        <v>0</v>
      </c>
      <c r="C7">
        <f>VALUE('Kala1400 (2)'!V23)</f>
        <v>0</v>
      </c>
      <c r="D7">
        <f>VALUE('Kala1400 (2)'!T23)</f>
        <v>0</v>
      </c>
      <c r="E7">
        <f>VALUE('Kala1400 (2)'!Q23)</f>
        <v>0</v>
      </c>
      <c r="F7">
        <f>VALUE('Kala1400 (2)'!B23)</f>
        <v>0</v>
      </c>
    </row>
    <row r="8" spans="1:13">
      <c r="A8">
        <f>'Kala1400 (2)'!AB24</f>
        <v>0</v>
      </c>
      <c r="B8">
        <f t="shared" si="0"/>
        <v>0</v>
      </c>
      <c r="C8">
        <f>VALUE('Kala1400 (2)'!V24)</f>
        <v>0</v>
      </c>
      <c r="D8">
        <f>VALUE('Kala1400 (2)'!T24)</f>
        <v>0</v>
      </c>
      <c r="E8">
        <f>VALUE('Kala1400 (2)'!Q24)</f>
        <v>0</v>
      </c>
      <c r="F8">
        <f>VALUE('Kala1400 (2)'!B24)</f>
        <v>0</v>
      </c>
    </row>
    <row r="9" spans="1:13">
      <c r="A9">
        <f>'Kala1400 (2)'!AB25</f>
        <v>0</v>
      </c>
      <c r="B9">
        <f t="shared" si="0"/>
        <v>0</v>
      </c>
      <c r="C9">
        <f>VALUE('Kala1400 (2)'!V25)</f>
        <v>0</v>
      </c>
      <c r="D9">
        <f>VALUE('Kala1400 (2)'!T25)</f>
        <v>0</v>
      </c>
      <c r="E9">
        <f>VALUE('Kala1400 (2)'!Q25)</f>
        <v>0</v>
      </c>
      <c r="F9">
        <f>VALUE('Kala1400 (2)'!B25)</f>
        <v>0</v>
      </c>
    </row>
    <row r="10" spans="1:13">
      <c r="A10">
        <f>'Kala1400 (2)'!AB26</f>
        <v>0</v>
      </c>
      <c r="B10">
        <f t="shared" si="0"/>
        <v>0</v>
      </c>
      <c r="C10">
        <f>VALUE('Kala1400 (2)'!V26)</f>
        <v>0</v>
      </c>
      <c r="D10">
        <f>VALUE('Kala1400 (2)'!T26)</f>
        <v>0</v>
      </c>
      <c r="E10">
        <f>VALUE('Kala1400 (2)'!Q26)</f>
        <v>0</v>
      </c>
      <c r="F10">
        <f>VALUE('Kala1400 (2)'!B26)</f>
        <v>0</v>
      </c>
    </row>
    <row r="11" spans="1:13">
      <c r="A11">
        <f>'Kala1400 (2)'!AB27</f>
        <v>0</v>
      </c>
      <c r="B11">
        <f t="shared" si="0"/>
        <v>0</v>
      </c>
      <c r="C11">
        <f>VALUE('Kala1400 (2)'!V27)</f>
        <v>0</v>
      </c>
      <c r="D11">
        <f>VALUE('Kala1400 (2)'!T27)</f>
        <v>0</v>
      </c>
      <c r="E11">
        <f>VALUE('Kala1400 (2)'!Q27)</f>
        <v>0</v>
      </c>
      <c r="F11">
        <f>VALUE('Kala1400 (2)'!B27)</f>
        <v>0</v>
      </c>
    </row>
    <row r="12" spans="1:13">
      <c r="A12">
        <f>'Kala1400 (2)'!AB28</f>
        <v>0</v>
      </c>
      <c r="B12">
        <f t="shared" si="0"/>
        <v>0</v>
      </c>
      <c r="C12">
        <f>VALUE('Kala1400 (2)'!V28)</f>
        <v>0</v>
      </c>
      <c r="D12">
        <f>VALUE('Kala1400 (2)'!T28)</f>
        <v>0</v>
      </c>
      <c r="E12">
        <f>VALUE('Kala1400 (2)'!Q28)</f>
        <v>0</v>
      </c>
      <c r="F12">
        <f>VALUE('Kala1400 (2)'!B28)</f>
        <v>0</v>
      </c>
    </row>
    <row r="13" spans="1:13">
      <c r="A13">
        <f>'Kala1400 (2)'!AB29</f>
        <v>0</v>
      </c>
      <c r="B13">
        <f t="shared" si="0"/>
        <v>0</v>
      </c>
      <c r="C13">
        <f>VALUE('Kala1400 (2)'!V29)</f>
        <v>0</v>
      </c>
      <c r="D13">
        <f>VALUE('Kala1400 (2)'!T29)</f>
        <v>0</v>
      </c>
      <c r="E13">
        <f>VALUE('Kala1400 (2)'!Q29)</f>
        <v>0</v>
      </c>
      <c r="F13">
        <f>VALUE('Kala1400 (2)'!B29)</f>
        <v>0</v>
      </c>
    </row>
    <row r="14" spans="1:13">
      <c r="A14">
        <f>'Kala1400 (2)'!AB30</f>
        <v>0</v>
      </c>
      <c r="B14">
        <f t="shared" si="0"/>
        <v>0</v>
      </c>
      <c r="C14">
        <f>VALUE('Kala1400 (2)'!V30)</f>
        <v>0</v>
      </c>
      <c r="D14">
        <f>VALUE('Kala1400 (2)'!T30)</f>
        <v>0</v>
      </c>
      <c r="E14">
        <f>VALUE('Kala1400 (2)'!Q30)</f>
        <v>0</v>
      </c>
      <c r="F14">
        <f>VALUE('Kala1400 (2)'!B30)</f>
        <v>0</v>
      </c>
    </row>
    <row r="15" spans="1:13">
      <c r="A15">
        <f>'Kala1400 (2)'!AB31</f>
        <v>0</v>
      </c>
      <c r="B15">
        <f t="shared" si="0"/>
        <v>0</v>
      </c>
      <c r="C15">
        <f>VALUE('Kala1400 (2)'!V31)</f>
        <v>0</v>
      </c>
      <c r="D15">
        <f>VALUE('Kala1400 (2)'!T31)</f>
        <v>0</v>
      </c>
      <c r="E15">
        <f>VALUE('Kala1400 (2)'!Q31)</f>
        <v>0</v>
      </c>
      <c r="F15">
        <f>VALUE('Kala1400 (2)'!B31)</f>
        <v>0</v>
      </c>
    </row>
    <row r="16" spans="1:13">
      <c r="A16">
        <f>'Kala1400 (2)'!AB32</f>
        <v>0</v>
      </c>
      <c r="B16">
        <f t="shared" si="0"/>
        <v>0</v>
      </c>
      <c r="C16">
        <f>VALUE('Kala1400 (2)'!V32)</f>
        <v>0</v>
      </c>
      <c r="D16">
        <f>VALUE('Kala1400 (2)'!T32)</f>
        <v>0</v>
      </c>
      <c r="E16">
        <f>VALUE('Kala1400 (2)'!Q32)</f>
        <v>0</v>
      </c>
      <c r="F16">
        <f>VALUE('Kala1400 (2)'!B32)</f>
        <v>0</v>
      </c>
    </row>
    <row r="17" spans="1:6">
      <c r="A17">
        <f>'Kala1400 (2)'!AB33</f>
        <v>0</v>
      </c>
      <c r="B17">
        <f t="shared" si="0"/>
        <v>0</v>
      </c>
      <c r="C17">
        <f>VALUE('Kala1400 (2)'!V33)</f>
        <v>0</v>
      </c>
      <c r="D17">
        <f>VALUE('Kala1400 (2)'!T33)</f>
        <v>0</v>
      </c>
      <c r="E17">
        <f>VALUE('Kala1400 (2)'!Q33)</f>
        <v>0</v>
      </c>
      <c r="F17">
        <f>VALUE('Kala1400 (2)'!B33)</f>
        <v>0</v>
      </c>
    </row>
    <row r="18" spans="1:6">
      <c r="A18">
        <f>'Kala1400 (2)'!AB34</f>
        <v>0</v>
      </c>
      <c r="B18">
        <f t="shared" si="0"/>
        <v>0</v>
      </c>
      <c r="C18">
        <f>VALUE('Kala1400 (2)'!V34)</f>
        <v>0</v>
      </c>
      <c r="D18">
        <f>VALUE('Kala1400 (2)'!T34)</f>
        <v>0</v>
      </c>
      <c r="E18">
        <f>VALUE('Kala1400 (2)'!Q34)</f>
        <v>0</v>
      </c>
      <c r="F18">
        <f>VALUE('Kala1400 (2)'!B34)</f>
        <v>0</v>
      </c>
    </row>
    <row r="19" spans="1:6">
      <c r="A19">
        <f>'Kala1400 (2)'!AB35</f>
        <v>0</v>
      </c>
      <c r="B19">
        <f t="shared" si="0"/>
        <v>0</v>
      </c>
      <c r="C19">
        <f>VALUE('Kala1400 (2)'!V35)</f>
        <v>0</v>
      </c>
      <c r="D19">
        <f>VALUE('Kala1400 (2)'!T35)</f>
        <v>0</v>
      </c>
      <c r="E19">
        <f>VALUE('Kala1400 (2)'!Q35)</f>
        <v>0</v>
      </c>
      <c r="F19">
        <f>VALUE('Kala1400 (2)'!B35)</f>
        <v>0</v>
      </c>
    </row>
    <row r="20" spans="1:6">
      <c r="A20">
        <f>'Kala1400 (2)'!AB36</f>
        <v>0</v>
      </c>
      <c r="B20">
        <f t="shared" si="0"/>
        <v>0</v>
      </c>
      <c r="C20">
        <f>VALUE('Kala1400 (2)'!V36)</f>
        <v>0</v>
      </c>
      <c r="D20">
        <f>VALUE('Kala1400 (2)'!T36)</f>
        <v>0</v>
      </c>
      <c r="E20">
        <f>VALUE('Kala1400 (2)'!Q36)</f>
        <v>0</v>
      </c>
      <c r="F20">
        <f>VALUE('Kala1400 (2)'!B36)</f>
        <v>0</v>
      </c>
    </row>
    <row r="21" spans="1:6">
      <c r="A21">
        <f>'Kala1400 (2)'!AB37</f>
        <v>0</v>
      </c>
      <c r="B21">
        <f t="shared" si="0"/>
        <v>0</v>
      </c>
      <c r="C21">
        <f>VALUE('Kala1400 (2)'!V37)</f>
        <v>0</v>
      </c>
      <c r="D21">
        <f>VALUE('Kala1400 (2)'!T37)</f>
        <v>0</v>
      </c>
      <c r="E21">
        <f>VALUE('Kala1400 (2)'!Q37)</f>
        <v>0</v>
      </c>
      <c r="F21">
        <f>VALUE('Kala1400 (2)'!B37)</f>
        <v>0</v>
      </c>
    </row>
    <row r="22" spans="1:6">
      <c r="A22">
        <f>'Kala1400 (2)'!AB38</f>
        <v>0</v>
      </c>
      <c r="B22">
        <f t="shared" si="0"/>
        <v>0</v>
      </c>
      <c r="C22">
        <f>VALUE('Kala1400 (2)'!V38)</f>
        <v>0</v>
      </c>
      <c r="D22">
        <f>VALUE('Kala1400 (2)'!T38)</f>
        <v>0</v>
      </c>
      <c r="E22">
        <f>VALUE('Kala1400 (2)'!Q38)</f>
        <v>0</v>
      </c>
      <c r="F22">
        <f>VALUE('Kala1400 (2)'!B38)</f>
        <v>0</v>
      </c>
    </row>
    <row r="23" spans="1:6">
      <c r="A23">
        <f>'Kala1400 (2)'!AB39</f>
        <v>0</v>
      </c>
      <c r="B23">
        <f t="shared" si="0"/>
        <v>0</v>
      </c>
      <c r="C23">
        <f>VALUE('Kala1400 (2)'!V39)</f>
        <v>0</v>
      </c>
      <c r="D23">
        <f>VALUE('Kala1400 (2)'!T39)</f>
        <v>0</v>
      </c>
      <c r="E23">
        <f>VALUE('Kala1400 (2)'!Q39)</f>
        <v>0</v>
      </c>
      <c r="F23">
        <f>VALUE('Kala1400 (2)'!B39)</f>
        <v>0</v>
      </c>
    </row>
    <row r="24" spans="1:6">
      <c r="A24">
        <f>'Kala1400 (2)'!AB40</f>
        <v>0</v>
      </c>
      <c r="B24">
        <f t="shared" si="0"/>
        <v>0</v>
      </c>
      <c r="C24">
        <f>VALUE('Kala1400 (2)'!V40)</f>
        <v>0</v>
      </c>
      <c r="D24">
        <f>VALUE('Kala1400 (2)'!T40)</f>
        <v>0</v>
      </c>
      <c r="E24">
        <f>VALUE('Kala1400 (2)'!Q40)</f>
        <v>0</v>
      </c>
      <c r="F24">
        <f>VALUE('Kala1400 (2)'!B40)</f>
        <v>0</v>
      </c>
    </row>
    <row r="25" spans="1:6">
      <c r="A25">
        <f>'Kala1400 (2)'!AB41</f>
        <v>0</v>
      </c>
      <c r="B25">
        <f t="shared" si="0"/>
        <v>0</v>
      </c>
      <c r="C25">
        <f>VALUE('Kala1400 (2)'!V41)</f>
        <v>0</v>
      </c>
      <c r="D25">
        <f>VALUE('Kala1400 (2)'!T41)</f>
        <v>0</v>
      </c>
      <c r="E25">
        <f>VALUE('Kala1400 (2)'!Q41)</f>
        <v>0</v>
      </c>
      <c r="F25">
        <f>VALUE('Kala1400 (2)'!B41)</f>
        <v>0</v>
      </c>
    </row>
    <row r="26" spans="1:6">
      <c r="A26">
        <f>'Kala1400 (2)'!AB42</f>
        <v>0</v>
      </c>
      <c r="B26">
        <f t="shared" si="0"/>
        <v>0</v>
      </c>
      <c r="C26">
        <f>VALUE('Kala1400 (2)'!V42)</f>
        <v>0</v>
      </c>
      <c r="D26">
        <f>VALUE('Kala1400 (2)'!T42)</f>
        <v>0</v>
      </c>
      <c r="E26">
        <f>VALUE('Kala1400 (2)'!Q42)</f>
        <v>0</v>
      </c>
      <c r="F26">
        <f>VALUE('Kala1400 (2)'!B42)</f>
        <v>0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53">
    <tabColor rgb="FF7030A0"/>
  </sheetPr>
  <dimension ref="A3:J26"/>
  <sheetViews>
    <sheetView rightToLeft="1" zoomScale="80" zoomScaleNormal="80" workbookViewId="0">
      <selection activeCell="N5" sqref="N5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(3)'!$A$2:$G$10,2,FALSE),0)</f>
        <v>681</v>
      </c>
      <c r="D6" s="21">
        <f>IFERROR(VLOOKUP($A6,'FKala1400 (3)'!$A$2:$G$10,3,FALSE),0)</f>
        <v>2706</v>
      </c>
      <c r="E6" s="21">
        <f>IFERROR(VLOOKUP($A6,'FKala1400 (3)'!$A$2:$G$10,4,FALSE),0)</f>
        <v>1539</v>
      </c>
      <c r="F6" s="21">
        <f>IFERROR(VLOOKUP($A6,'FKala1400 (3)'!$A$2:$G$10,5,FALSE),0)</f>
        <v>1848</v>
      </c>
      <c r="G6" s="119">
        <f>IFERROR(VLOOKUP($A6,'FKala1400 (3)'!$A$2:$G$10,6,FALSE),0)</f>
        <v>204478688721</v>
      </c>
    </row>
    <row r="7" spans="1:10">
      <c r="A7" s="299"/>
      <c r="B7" s="23" t="s">
        <v>85</v>
      </c>
      <c r="C7" s="24">
        <f>IFERROR(VLOOKUP($A6,'FKala99 (3)'!$A$2:$G$10,2,FALSE),0)</f>
        <v>225</v>
      </c>
      <c r="D7" s="24">
        <f>IFERROR(VLOOKUP($A6,'FKala99 (3)'!$A$2:$G$10,3,FALSE),0)</f>
        <v>141</v>
      </c>
      <c r="E7" s="24">
        <f>IFERROR(VLOOKUP($A6,'FKala99 (3)'!$A$2:$G$10,4,FALSE),0)</f>
        <v>54</v>
      </c>
      <c r="F7" s="24">
        <f>IFERROR(VLOOKUP($A6,'FKala99 (3)'!$A$2:$G$10,5,FALSE),0)</f>
        <v>312</v>
      </c>
      <c r="G7" s="24">
        <f>IFERROR(VLOOKUP($A6,'FKala99 (3)'!$A$2:$G$10,6,FALSE),0)</f>
        <v>819424240</v>
      </c>
    </row>
    <row r="8" spans="1:10" ht="30" customHeight="1" thickBot="1">
      <c r="A8" s="300"/>
      <c r="B8" s="26" t="s">
        <v>51</v>
      </c>
      <c r="C8" s="27">
        <f>IFERROR(C6/C7-1,"-")</f>
        <v>2.0266666666666668</v>
      </c>
      <c r="D8" s="27">
        <f>IFERROR(D6/D7-1,"-")</f>
        <v>18.191489361702128</v>
      </c>
      <c r="E8" s="27">
        <f>IFERROR(E6/E7-1,"-")</f>
        <v>27.5</v>
      </c>
      <c r="F8" s="27">
        <f>IFERROR(F6/F7-1,"-")</f>
        <v>4.9230769230769234</v>
      </c>
      <c r="G8" s="27">
        <f>IFERROR(G6/G7-1,"-")</f>
        <v>248.5394677621448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(3)'!$A$2:$G$10,2,FALSE),0)</f>
        <v>2</v>
      </c>
      <c r="D9" s="21">
        <f>IFERROR(VLOOKUP($A9,'FKala1400 (3)'!$A$2:$G$10,3,FALSE),0)</f>
        <v>44</v>
      </c>
      <c r="E9" s="21">
        <f>IFERROR(VLOOKUP($A9,'FKala1400 (3)'!$A$2:$G$10,4,FALSE),0)</f>
        <v>34</v>
      </c>
      <c r="F9" s="21">
        <f>IFERROR(VLOOKUP($A9,'FKala1400 (3)'!$A$2:$G$10,5,FALSE),0)</f>
        <v>12</v>
      </c>
      <c r="G9" s="55">
        <f>IFERROR(VLOOKUP($A9,'FKala1400 (3)'!$A$2:$G$10,6,FALSE),0)</f>
        <v>76270000</v>
      </c>
    </row>
    <row r="10" spans="1:10" ht="21" customHeight="1">
      <c r="A10" s="301"/>
      <c r="B10" s="23" t="s">
        <v>85</v>
      </c>
      <c r="C10" s="24">
        <f>IFERROR(VLOOKUP($A9,'FKala99 (3)'!$A$2:$G$10,2,FALSE),0)</f>
        <v>2</v>
      </c>
      <c r="D10" s="24">
        <f>IFERROR(VLOOKUP($A9,'FKala99 (3)'!$A$2:$G$10,3,FALSE),0)</f>
        <v>7</v>
      </c>
      <c r="E10" s="24">
        <f>IFERROR(VLOOKUP($A9,'FKala99 (3)'!$A$2:$G$10,4,FALSE),0)</f>
        <v>5</v>
      </c>
      <c r="F10" s="24">
        <f>IFERROR(VLOOKUP($A9,'FKala99 (3)'!$A$2:$G$10,5,FALSE),0)</f>
        <v>4</v>
      </c>
      <c r="G10" s="24">
        <f>IFERROR(VLOOKUP($A9,'FKala99 (3)'!$A$2:$G$10,6,FALSE),0)</f>
        <v>7500000</v>
      </c>
    </row>
    <row r="11" spans="1:10" ht="30" customHeight="1" thickBot="1">
      <c r="A11" s="301"/>
      <c r="B11" s="29" t="s">
        <v>51</v>
      </c>
      <c r="C11" s="30">
        <f>IFERROR(C9/C10-1,"-")</f>
        <v>0</v>
      </c>
      <c r="D11" s="30">
        <f>IFERROR(D9/D10-1,"-")</f>
        <v>5.2857142857142856</v>
      </c>
      <c r="E11" s="30">
        <f>IFERROR(E9/E10-1,"-")</f>
        <v>5.8</v>
      </c>
      <c r="F11" s="30">
        <f>IFERROR(F9/F10-1,"-")</f>
        <v>2</v>
      </c>
      <c r="G11" s="30">
        <f>IFERROR(G9/G10-1,"-")</f>
        <v>9.1693333333333324</v>
      </c>
    </row>
    <row r="12" spans="1:10" ht="21" customHeight="1">
      <c r="A12" s="302" t="s">
        <v>42</v>
      </c>
      <c r="B12" s="32" t="s">
        <v>104</v>
      </c>
      <c r="C12" s="33">
        <f>IFERROR(VLOOKUP($A12,'FKala1400 (3)'!$A$2:$G$10,2,FALSE),0)</f>
        <v>1</v>
      </c>
      <c r="D12" s="34">
        <f>IFERROR(VLOOKUP($A12,'FKala1400 (3)'!$A$2:$G$10,3,FALSE),0)</f>
        <v>13</v>
      </c>
      <c r="E12" s="34">
        <f>IFERROR(VLOOKUP($A12,'FKala1400 (3)'!$A$2:$G$10,4,FALSE),0)</f>
        <v>8</v>
      </c>
      <c r="F12" s="34">
        <f>IFERROR(VLOOKUP($A12,'FKala1400 (3)'!$A$2:$G$10,5,FALSE),0)</f>
        <v>6</v>
      </c>
      <c r="G12" s="57">
        <f>IFERROR(VLOOKUP($A12,'FKala1400 (3)'!$A$2:$G$10,6,FALSE),0)</f>
        <v>1751150000</v>
      </c>
    </row>
    <row r="13" spans="1:10" ht="21" customHeight="1">
      <c r="A13" s="301"/>
      <c r="B13" s="23" t="s">
        <v>85</v>
      </c>
      <c r="C13" s="24">
        <f>IFERROR(VLOOKUP($A12,'FKala99 (3)'!$A$2:$G$10,2,FALSE),0)</f>
        <v>3</v>
      </c>
      <c r="D13" s="24">
        <f>IFERROR(VLOOKUP($A12,'FKala99 (3)'!$A$2:$G$10,3,FALSE),0)</f>
        <v>2</v>
      </c>
      <c r="E13" s="24">
        <f>IFERROR(VLOOKUP($A12,'FKala99 (3)'!$A$2:$G$10,4,FALSE),0)</f>
        <v>2</v>
      </c>
      <c r="F13" s="24">
        <f>IFERROR(VLOOKUP($A12,'FKala99 (3)'!$A$2:$G$10,5,FALSE),0)</f>
        <v>3</v>
      </c>
      <c r="G13" s="24">
        <f>IFERROR(VLOOKUP($A12,'FKala99 (3)'!$A$2:$G$10,6,FALSE),0)</f>
        <v>71163900</v>
      </c>
    </row>
    <row r="14" spans="1:10" ht="30" customHeight="1" thickBot="1">
      <c r="A14" s="301"/>
      <c r="B14" s="36" t="s">
        <v>51</v>
      </c>
      <c r="C14" s="30">
        <f>IFERROR(C12/C13-1,"-")</f>
        <v>-0.66666666666666674</v>
      </c>
      <c r="D14" s="30">
        <f>IFERROR(D12/D13-1,"-")</f>
        <v>5.5</v>
      </c>
      <c r="E14" s="30">
        <f>IFERROR(E12/E13-1,"-")</f>
        <v>3</v>
      </c>
      <c r="F14" s="30">
        <f>IFERROR(F12/F13-1,"-")</f>
        <v>1</v>
      </c>
      <c r="G14" s="30">
        <f>IFERROR(G12/G13-1,"-")</f>
        <v>23.607279814625112</v>
      </c>
    </row>
    <row r="15" spans="1:10">
      <c r="A15" s="413" t="s">
        <v>59</v>
      </c>
      <c r="B15" s="37" t="s">
        <v>104</v>
      </c>
      <c r="C15" s="38">
        <f>C12+C9+C6</f>
        <v>684</v>
      </c>
      <c r="D15" s="38">
        <f t="shared" ref="D15:G16" si="0">D12+D9+D6</f>
        <v>2763</v>
      </c>
      <c r="E15" s="38">
        <f t="shared" si="0"/>
        <v>1581</v>
      </c>
      <c r="F15" s="38">
        <f t="shared" si="0"/>
        <v>1866</v>
      </c>
      <c r="G15" s="38">
        <f t="shared" si="0"/>
        <v>206306108721</v>
      </c>
    </row>
    <row r="16" spans="1:10" ht="21.75" thickBot="1">
      <c r="A16" s="414"/>
      <c r="B16" s="23" t="s">
        <v>85</v>
      </c>
      <c r="C16" s="40">
        <f>C13+C10+C7</f>
        <v>230</v>
      </c>
      <c r="D16" s="40">
        <f t="shared" si="0"/>
        <v>150</v>
      </c>
      <c r="E16" s="40">
        <f t="shared" si="0"/>
        <v>61</v>
      </c>
      <c r="F16" s="40">
        <f t="shared" si="0"/>
        <v>319</v>
      </c>
      <c r="G16" s="40">
        <f t="shared" si="0"/>
        <v>898088140</v>
      </c>
    </row>
    <row r="17" spans="1:7" ht="30" customHeight="1" thickBot="1">
      <c r="A17" s="415"/>
      <c r="B17" s="42" t="s">
        <v>51</v>
      </c>
      <c r="C17" s="43">
        <f>IFERROR(C15/C16-1,"-")</f>
        <v>1.973913043478261</v>
      </c>
      <c r="D17" s="43">
        <f>IFERROR(D15/D16-1,"-")</f>
        <v>17.420000000000002</v>
      </c>
      <c r="E17" s="43">
        <f>IFERROR(E15/E16-1,"-")</f>
        <v>24.918032786885245</v>
      </c>
      <c r="F17" s="43">
        <f>IFERROR(F15/F16-1,"-")</f>
        <v>4.8495297805642634</v>
      </c>
      <c r="G17" s="43">
        <f>IFERROR(G15/G16-1,"-")</f>
        <v>228.71699494996113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54">
    <tabColor rgb="FF92D050"/>
  </sheetPr>
  <dimension ref="A1:AF28"/>
  <sheetViews>
    <sheetView zoomScale="70" zoomScaleNormal="70" workbookViewId="0">
      <selection activeCell="N5" sqref="N5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147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105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70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148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134" t="s">
        <v>25</v>
      </c>
      <c r="E17" s="134" t="s">
        <v>26</v>
      </c>
      <c r="F17" s="134" t="s">
        <v>25</v>
      </c>
      <c r="G17" s="342" t="s">
        <v>26</v>
      </c>
      <c r="H17" s="444"/>
      <c r="I17" s="134" t="s">
        <v>25</v>
      </c>
      <c r="J17" s="134" t="s">
        <v>26</v>
      </c>
      <c r="K17" s="134" t="s">
        <v>25</v>
      </c>
      <c r="L17" s="134" t="s">
        <v>26</v>
      </c>
      <c r="M17" s="134" t="s">
        <v>25</v>
      </c>
      <c r="N17" s="342" t="s">
        <v>26</v>
      </c>
      <c r="O17" s="465"/>
      <c r="P17" s="444"/>
      <c r="Q17" s="342" t="s">
        <v>25</v>
      </c>
      <c r="R17" s="444"/>
      <c r="S17" s="134" t="s">
        <v>26</v>
      </c>
      <c r="T17" s="134" t="s">
        <v>25</v>
      </c>
      <c r="U17" s="134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7500000</v>
      </c>
      <c r="C18" s="446"/>
      <c r="D18" s="73">
        <v>3</v>
      </c>
      <c r="E18" s="135">
        <v>0</v>
      </c>
      <c r="F18" s="73">
        <v>0</v>
      </c>
      <c r="G18" s="445">
        <v>0</v>
      </c>
      <c r="H18" s="446"/>
      <c r="I18" s="73">
        <v>0</v>
      </c>
      <c r="J18" s="140">
        <v>0</v>
      </c>
      <c r="K18" s="141">
        <v>0</v>
      </c>
      <c r="L18" s="140">
        <v>28056000</v>
      </c>
      <c r="M18" s="141">
        <v>5</v>
      </c>
      <c r="N18" s="447">
        <v>3000000</v>
      </c>
      <c r="O18" s="448"/>
      <c r="P18" s="449"/>
      <c r="Q18" s="450">
        <v>4</v>
      </c>
      <c r="R18" s="451"/>
      <c r="S18" s="140">
        <v>28056000</v>
      </c>
      <c r="T18" s="141">
        <v>5</v>
      </c>
      <c r="U18" s="140">
        <v>31056000</v>
      </c>
      <c r="V18" s="450">
        <v>7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139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819424240</v>
      </c>
      <c r="C20" s="456"/>
      <c r="D20" s="74">
        <v>50</v>
      </c>
      <c r="E20" s="136">
        <v>7500000</v>
      </c>
      <c r="F20" s="74">
        <v>1</v>
      </c>
      <c r="G20" s="455">
        <v>0</v>
      </c>
      <c r="H20" s="456"/>
      <c r="I20" s="74">
        <v>0</v>
      </c>
      <c r="J20" s="137">
        <v>0</v>
      </c>
      <c r="K20" s="138">
        <v>0</v>
      </c>
      <c r="L20" s="137">
        <v>483984120</v>
      </c>
      <c r="M20" s="138">
        <v>50</v>
      </c>
      <c r="N20" s="457">
        <v>223531996729</v>
      </c>
      <c r="O20" s="458"/>
      <c r="P20" s="459"/>
      <c r="Q20" s="460">
        <v>312</v>
      </c>
      <c r="R20" s="444"/>
      <c r="S20" s="137">
        <v>709269120</v>
      </c>
      <c r="T20" s="138">
        <v>54</v>
      </c>
      <c r="U20" s="137">
        <v>2309109109</v>
      </c>
      <c r="V20" s="460">
        <v>141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134" t="s">
        <v>65</v>
      </c>
      <c r="AE20" s="4"/>
    </row>
    <row r="21" spans="1:31" ht="29.65" customHeight="1">
      <c r="A21" s="3"/>
      <c r="B21" s="445">
        <v>71163900</v>
      </c>
      <c r="C21" s="446"/>
      <c r="D21" s="73">
        <v>1</v>
      </c>
      <c r="E21" s="135">
        <v>0</v>
      </c>
      <c r="F21" s="73">
        <v>0</v>
      </c>
      <c r="G21" s="445">
        <v>0</v>
      </c>
      <c r="H21" s="446"/>
      <c r="I21" s="73">
        <v>0</v>
      </c>
      <c r="J21" s="140">
        <v>0</v>
      </c>
      <c r="K21" s="141">
        <v>0</v>
      </c>
      <c r="L21" s="140">
        <v>151650000</v>
      </c>
      <c r="M21" s="141">
        <v>2</v>
      </c>
      <c r="N21" s="447">
        <v>2025000000</v>
      </c>
      <c r="O21" s="448"/>
      <c r="P21" s="449"/>
      <c r="Q21" s="450">
        <v>3</v>
      </c>
      <c r="R21" s="451"/>
      <c r="S21" s="140">
        <v>151650000</v>
      </c>
      <c r="T21" s="141">
        <v>2</v>
      </c>
      <c r="U21" s="140">
        <v>151650000</v>
      </c>
      <c r="V21" s="450">
        <v>2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139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2"/>
    <mergeCell ref="A27:R27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10.102/ReportViewer.aspx?reportName=PProductStatisticsPecuniary&amp;@Clicked=Clicked&amp;@Detail=Pecuniar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param=1&amp;@CreateCaseType=&amp;@PBTradeUnitTypeID=&amp;@TradeUnitTypeID=" xr:uid="{00000000-0004-0000-6300-000000000000}"/>
    <hyperlink ref="F18" r:id="rId2" display="http://172.16.10.102/ReportViewer.aspx?reportName=PProductStatisticsDetailReport&amp;@Clicked=Clicked&amp;@Detail=Wri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1000000}"/>
    <hyperlink ref="I18" r:id="rId3" display="http://172.16.10.102/ReportViewer.aspx?reportName=PProductStatisticsDetailReport&amp;@Clicked=Clicked&amp;@Detail=Incapacit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2000000}"/>
    <hyperlink ref="K18" r:id="rId4" display="http://172.16.10.102/ReportViewer.aspx?reportName=PProductStatisticsDetailReport&amp;@Clicked=Clicked&amp;@Detail=Absolution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3000000}"/>
    <hyperlink ref="M18" r:id="rId5" display="http://172.16.10.102/ReportViewer.aspx?reportName=PProductStatisticsDetailReport&amp;@Clicked=Clicked&amp;@Detail=Penalty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4000000}"/>
    <hyperlink ref="Q18" r:id="rId6" display="http://172.16.10.102/ReportViewer.aspx?reportName=PProductStatisticsDetailReport&amp;@Clicked=Clicked&amp;@Detail=Remained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5000000}"/>
    <hyperlink ref="T18" r:id="rId7" display="http://172.16.10.102/ReportViewer.aspx?reportName=PProductStatisticsDetailReport&amp;@Clicked=Clicked&amp;@Detail=Outpu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6000000}"/>
    <hyperlink ref="V18" r:id="rId8" display="http://172.16.10.102/ReportViewer.aspx?reportName=PProductStatisticsDetailReport&amp;@Clicked=Clicked&amp;@Detail=Input&amp;@LCode=1&amp;@fromdatetime=1399/01/01&amp;@todatetime=1399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7000000}"/>
    <hyperlink ref="D20" r:id="rId9" display="http://172.16.10.102/ReportViewer.aspx?reportName=PProductStatisticsPecuniary&amp;@Clicked=Clicked&amp;@Detail=Pecuniar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param=1&amp;@CreateCaseType=&amp;@PBTradeUnitTypeID=&amp;@TradeUnitTypeID=" xr:uid="{00000000-0004-0000-6300-000008000000}"/>
    <hyperlink ref="F20" r:id="rId10" display="http://172.16.10.102/ReportViewer.aspx?reportName=PProductStatisticsDetailReport&amp;@Clicked=Clicked&amp;@Detail=Wri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9000000}"/>
    <hyperlink ref="I20" r:id="rId11" display="http://172.16.10.102/ReportViewer.aspx?reportName=PProductStatisticsDetailReport&amp;@Clicked=Clicked&amp;@Detail=Incapacit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A000000}"/>
    <hyperlink ref="K20" r:id="rId12" display="http://172.16.10.102/ReportViewer.aspx?reportName=PProductStatisticsDetailReport&amp;@Clicked=Clicked&amp;@Detail=Absolution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B000000}"/>
    <hyperlink ref="M20" r:id="rId13" display="http://172.16.10.102/ReportViewer.aspx?reportName=PProductStatisticsDetailReport&amp;@Clicked=Clicked&amp;@Detail=Penalty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C000000}"/>
    <hyperlink ref="Q20" r:id="rId14" display="http://172.16.10.102/ReportViewer.aspx?reportName=PProductStatisticsDetailReport&amp;@Clicked=Clicked&amp;@Detail=Remained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D000000}"/>
    <hyperlink ref="T20" r:id="rId15" display="http://172.16.10.102/ReportViewer.aspx?reportName=PProductStatisticsDetailReport&amp;@Clicked=Clicked&amp;@Detail=Outpu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E000000}"/>
    <hyperlink ref="V20" r:id="rId16" display="http://172.16.10.102/ReportViewer.aspx?reportName=PProductStatisticsDetailReport&amp;@Clicked=Clicked&amp;@Detail=Input&amp;@LCode=1&amp;@fromdatetime=1399/01/01&amp;@todatetime=1399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0F000000}"/>
    <hyperlink ref="D21" r:id="rId17" display="http://172.16.10.102/ReportViewer.aspx?reportName=PProductStatisticsPecuniary&amp;@Clicked=Clicked&amp;@Detail=Pecuniar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param=1&amp;@CreateCaseType=&amp;@PBTradeUnitTypeID=&amp;@TradeUnitTypeID=" xr:uid="{00000000-0004-0000-6300-000010000000}"/>
    <hyperlink ref="F21" r:id="rId18" display="http://172.16.10.102/ReportViewer.aspx?reportName=PProductStatisticsDetailReport&amp;@Clicked=Clicked&amp;@Detail=Wri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11000000}"/>
    <hyperlink ref="I21" r:id="rId19" display="http://172.16.10.102/ReportViewer.aspx?reportName=PProductStatisticsDetailReport&amp;@Clicked=Clicked&amp;@Detail=Incapacit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12000000}"/>
    <hyperlink ref="K21" r:id="rId20" display="http://172.16.10.102/ReportViewer.aspx?reportName=PProductStatisticsDetailReport&amp;@Clicked=Clicked&amp;@Detail=Absolution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13000000}"/>
    <hyperlink ref="M21" r:id="rId21" display="http://172.16.10.102/ReportViewer.aspx?reportName=PProductStatisticsDetailReport&amp;@Clicked=Clicked&amp;@Detail=Penalty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14000000}"/>
    <hyperlink ref="Q21" r:id="rId22" display="http://172.16.10.102/ReportViewer.aspx?reportName=PProductStatisticsDetailReport&amp;@Clicked=Clicked&amp;@Detail=Remained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15000000}"/>
    <hyperlink ref="T21" r:id="rId23" display="http://172.16.10.102/ReportViewer.aspx?reportName=PProductStatisticsDetailReport&amp;@Clicked=Clicked&amp;@Detail=Outpu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16000000}"/>
    <hyperlink ref="V21" r:id="rId24" display="http://172.16.10.102/ReportViewer.aspx?reportName=PProductStatisticsDetailReport&amp;@Clicked=Clicked&amp;@Detail=Input&amp;@LCode=1&amp;@fromdatetime=1399/01/01&amp;@todatetime=1399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300-000017000000}"/>
  </hyperlinks>
  <pageMargins left="0.7" right="0.7" top="0.75" bottom="0.75" header="0.3" footer="0.3"/>
  <drawing r:id="rId25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55">
    <tabColor theme="7" tint="0.59999389629810485"/>
  </sheetPr>
  <dimension ref="A1:F26"/>
  <sheetViews>
    <sheetView rightToLeft="1" workbookViewId="0">
      <selection activeCell="N5" sqref="N5"/>
    </sheetView>
  </sheetViews>
  <sheetFormatPr defaultRowHeight="12.75"/>
  <cols>
    <col min="1" max="1" width="22.85546875" bestFit="1" customWidth="1"/>
  </cols>
  <sheetData>
    <row r="1" spans="1:6">
      <c r="A1" t="str">
        <f>'Kala99 (3)'!AB16</f>
        <v>موضوع پرونده</v>
      </c>
      <c r="B1" s="120" t="s">
        <v>53</v>
      </c>
      <c r="C1" s="120" t="s">
        <v>41</v>
      </c>
      <c r="D1" s="120" t="s">
        <v>40</v>
      </c>
      <c r="E1" s="120" t="s">
        <v>39</v>
      </c>
      <c r="F1" s="120" t="s">
        <v>137</v>
      </c>
    </row>
    <row r="2" spans="1:6">
      <c r="A2" t="str">
        <f>'Kala99 (3)'!AB18</f>
        <v>پرونده ويژه بهداشت، دارو و درمان</v>
      </c>
      <c r="B2">
        <f>D2+E2-C2</f>
        <v>2</v>
      </c>
      <c r="C2">
        <f>VALUE('Kala99 (3)'!V18)</f>
        <v>7</v>
      </c>
      <c r="D2">
        <f>VALUE('Kala99 (3)'!T18)</f>
        <v>5</v>
      </c>
      <c r="E2">
        <f>VALUE('Kala99 (3)'!Q18)</f>
        <v>4</v>
      </c>
      <c r="F2">
        <f>VALUE('Kala99 (3)'!B18)</f>
        <v>7500000</v>
      </c>
    </row>
    <row r="3" spans="1:6">
      <c r="A3">
        <f>'Kala99 (3)'!AB19</f>
        <v>0</v>
      </c>
      <c r="B3">
        <f t="shared" ref="B3:B26" si="0">D3+E3-C3</f>
        <v>0</v>
      </c>
      <c r="C3">
        <f>VALUE('Kala99 (3)'!V19)</f>
        <v>0</v>
      </c>
      <c r="D3">
        <f>VALUE('Kala99 (3)'!T19)</f>
        <v>0</v>
      </c>
      <c r="E3">
        <f>VALUE('Kala99 (3)'!Q19)</f>
        <v>0</v>
      </c>
      <c r="F3">
        <f>VALUE('Kala99 (3)'!B19)</f>
        <v>0</v>
      </c>
    </row>
    <row r="4" spans="1:6">
      <c r="A4" t="str">
        <f>'Kala99 (3)'!AB20</f>
        <v>کالا و خدمات</v>
      </c>
      <c r="B4">
        <f t="shared" si="0"/>
        <v>225</v>
      </c>
      <c r="C4">
        <f>VALUE('Kala99 (3)'!V20)</f>
        <v>141</v>
      </c>
      <c r="D4">
        <f>VALUE('Kala99 (3)'!T20)</f>
        <v>54</v>
      </c>
      <c r="E4">
        <f>VALUE('Kala99 (3)'!Q20)</f>
        <v>312</v>
      </c>
      <c r="F4">
        <f>VALUE('Kala99 (3)'!B20)</f>
        <v>819424240</v>
      </c>
    </row>
    <row r="5" spans="1:6">
      <c r="A5" t="str">
        <f>'Kala99 (3)'!AB21</f>
        <v>پرونده قاچاق کالا و ارز</v>
      </c>
      <c r="B5">
        <f t="shared" si="0"/>
        <v>3</v>
      </c>
      <c r="C5">
        <f>VALUE('Kala99 (3)'!V21)</f>
        <v>2</v>
      </c>
      <c r="D5">
        <f>VALUE('Kala99 (3)'!T21)</f>
        <v>2</v>
      </c>
      <c r="E5">
        <f>VALUE('Kala99 (3)'!Q21)</f>
        <v>3</v>
      </c>
      <c r="F5">
        <f>VALUE('Kala99 (3)'!B21)</f>
        <v>71163900</v>
      </c>
    </row>
    <row r="6" spans="1:6">
      <c r="A6">
        <f>'Kala99 (3)'!AB22</f>
        <v>0</v>
      </c>
      <c r="B6">
        <f t="shared" si="0"/>
        <v>0</v>
      </c>
      <c r="C6">
        <f>VALUE('Kala99 (3)'!V22)</f>
        <v>0</v>
      </c>
      <c r="D6">
        <f>VALUE('Kala99 (3)'!T22)</f>
        <v>0</v>
      </c>
      <c r="E6">
        <f>VALUE('Kala99 (3)'!Q22)</f>
        <v>0</v>
      </c>
      <c r="F6">
        <f>VALUE('Kala99 (3)'!B22)</f>
        <v>0</v>
      </c>
    </row>
    <row r="7" spans="1:6">
      <c r="A7">
        <f>'Kala99 (3)'!AB23</f>
        <v>0</v>
      </c>
      <c r="B7">
        <f t="shared" si="0"/>
        <v>0</v>
      </c>
      <c r="C7">
        <f>VALUE('Kala99 (3)'!V23)</f>
        <v>0</v>
      </c>
      <c r="D7">
        <f>VALUE('Kala99 (3)'!T23)</f>
        <v>0</v>
      </c>
      <c r="E7">
        <f>VALUE('Kala99 (3)'!Q23)</f>
        <v>0</v>
      </c>
      <c r="F7">
        <f>VALUE('Kala99 (3)'!B23)</f>
        <v>0</v>
      </c>
    </row>
    <row r="8" spans="1:6">
      <c r="A8">
        <f>'Kala99 (3)'!AB24</f>
        <v>0</v>
      </c>
      <c r="B8">
        <f t="shared" si="0"/>
        <v>0</v>
      </c>
      <c r="C8">
        <f>VALUE('Kala99 (3)'!V24)</f>
        <v>0</v>
      </c>
      <c r="D8">
        <f>VALUE('Kala99 (3)'!T24)</f>
        <v>0</v>
      </c>
      <c r="E8">
        <f>VALUE('Kala99 (3)'!Q24)</f>
        <v>0</v>
      </c>
      <c r="F8">
        <f>VALUE('Kala99 (3)'!B24)</f>
        <v>0</v>
      </c>
    </row>
    <row r="9" spans="1:6">
      <c r="A9">
        <f>'Kala99 (3)'!AB25</f>
        <v>0</v>
      </c>
      <c r="B9">
        <f t="shared" si="0"/>
        <v>0</v>
      </c>
      <c r="C9">
        <f>VALUE('Kala99 (3)'!V25)</f>
        <v>0</v>
      </c>
      <c r="D9">
        <f>VALUE('Kala99 (3)'!T25)</f>
        <v>0</v>
      </c>
      <c r="E9">
        <f>VALUE('Kala99 (3)'!Q25)</f>
        <v>0</v>
      </c>
      <c r="F9">
        <f>VALUE('Kala99 (3)'!B25)</f>
        <v>0</v>
      </c>
    </row>
    <row r="10" spans="1:6">
      <c r="A10">
        <f>'Kala99 (3)'!AB26</f>
        <v>0</v>
      </c>
      <c r="B10">
        <f t="shared" si="0"/>
        <v>0</v>
      </c>
      <c r="C10">
        <f>VALUE('Kala99 (3)'!V26)</f>
        <v>0</v>
      </c>
      <c r="D10">
        <f>VALUE('Kala99 (3)'!T26)</f>
        <v>0</v>
      </c>
      <c r="E10">
        <f>VALUE('Kala99 (3)'!Q26)</f>
        <v>0</v>
      </c>
      <c r="F10">
        <f>VALUE('Kala99 (3)'!B26)</f>
        <v>0</v>
      </c>
    </row>
    <row r="11" spans="1:6">
      <c r="A11">
        <f>'Kala99 (3)'!AB27</f>
        <v>0</v>
      </c>
      <c r="B11">
        <f t="shared" si="0"/>
        <v>0</v>
      </c>
      <c r="C11">
        <f>VALUE('Kala99 (3)'!V27)</f>
        <v>0</v>
      </c>
      <c r="D11">
        <f>VALUE('Kala99 (3)'!T27)</f>
        <v>0</v>
      </c>
      <c r="E11">
        <f>VALUE('Kala99 (3)'!Q27)</f>
        <v>0</v>
      </c>
      <c r="F11">
        <f>VALUE('Kala99 (3)'!B27)</f>
        <v>0</v>
      </c>
    </row>
    <row r="12" spans="1:6">
      <c r="A12">
        <f>'Kala99 (3)'!AB28</f>
        <v>0</v>
      </c>
      <c r="B12">
        <f t="shared" si="0"/>
        <v>0</v>
      </c>
      <c r="C12">
        <f>VALUE('Kala99 (3)'!V28)</f>
        <v>0</v>
      </c>
      <c r="D12">
        <f>VALUE('Kala99 (3)'!T28)</f>
        <v>0</v>
      </c>
      <c r="E12">
        <f>VALUE('Kala99 (3)'!Q28)</f>
        <v>0</v>
      </c>
      <c r="F12">
        <f>VALUE('Kala99 (3)'!B28)</f>
        <v>0</v>
      </c>
    </row>
    <row r="13" spans="1:6">
      <c r="A13">
        <f>'Kala99 (3)'!AB29</f>
        <v>0</v>
      </c>
      <c r="B13">
        <f t="shared" si="0"/>
        <v>0</v>
      </c>
      <c r="C13">
        <f>VALUE('Kala99 (3)'!V29)</f>
        <v>0</v>
      </c>
      <c r="D13">
        <f>VALUE('Kala99 (3)'!T29)</f>
        <v>0</v>
      </c>
      <c r="E13">
        <f>VALUE('Kala99 (3)'!Q29)</f>
        <v>0</v>
      </c>
      <c r="F13">
        <f>VALUE('Kala99 (3)'!B29)</f>
        <v>0</v>
      </c>
    </row>
    <row r="14" spans="1:6">
      <c r="A14">
        <f>'Kala99 (3)'!AB30</f>
        <v>0</v>
      </c>
      <c r="B14">
        <f t="shared" si="0"/>
        <v>0</v>
      </c>
      <c r="C14">
        <f>VALUE('Kala99 (3)'!V30)</f>
        <v>0</v>
      </c>
      <c r="D14">
        <f>VALUE('Kala99 (3)'!T30)</f>
        <v>0</v>
      </c>
      <c r="E14">
        <f>VALUE('Kala99 (3)'!Q30)</f>
        <v>0</v>
      </c>
      <c r="F14">
        <f>VALUE('Kala99 (3)'!B30)</f>
        <v>0</v>
      </c>
    </row>
    <row r="15" spans="1:6">
      <c r="A15">
        <f>'Kala99 (3)'!AB31</f>
        <v>0</v>
      </c>
      <c r="B15">
        <f t="shared" si="0"/>
        <v>0</v>
      </c>
      <c r="C15">
        <f>VALUE('Kala99 (3)'!V31)</f>
        <v>0</v>
      </c>
      <c r="D15">
        <f>VALUE('Kala99 (3)'!T31)</f>
        <v>0</v>
      </c>
      <c r="E15">
        <f>VALUE('Kala99 (3)'!Q31)</f>
        <v>0</v>
      </c>
      <c r="F15">
        <f>VALUE('Kala99 (3)'!B31)</f>
        <v>0</v>
      </c>
    </row>
    <row r="16" spans="1:6">
      <c r="A16">
        <f>'Kala99 (3)'!AB32</f>
        <v>0</v>
      </c>
      <c r="B16">
        <f t="shared" si="0"/>
        <v>0</v>
      </c>
      <c r="C16">
        <f>VALUE('Kala99 (3)'!V32)</f>
        <v>0</v>
      </c>
      <c r="D16">
        <f>VALUE('Kala99 (3)'!T32)</f>
        <v>0</v>
      </c>
      <c r="E16">
        <f>VALUE('Kala99 (3)'!Q32)</f>
        <v>0</v>
      </c>
      <c r="F16">
        <f>VALUE('Kala99 (3)'!B32)</f>
        <v>0</v>
      </c>
    </row>
    <row r="17" spans="1:6">
      <c r="A17">
        <f>'Kala99 (3)'!AB33</f>
        <v>0</v>
      </c>
      <c r="B17">
        <f t="shared" si="0"/>
        <v>0</v>
      </c>
      <c r="C17">
        <f>VALUE('Kala99 (3)'!V33)</f>
        <v>0</v>
      </c>
      <c r="D17">
        <f>VALUE('Kala99 (3)'!T33)</f>
        <v>0</v>
      </c>
      <c r="E17">
        <f>VALUE('Kala99 (3)'!Q33)</f>
        <v>0</v>
      </c>
      <c r="F17">
        <f>VALUE('Kala99 (3)'!B33)</f>
        <v>0</v>
      </c>
    </row>
    <row r="18" spans="1:6">
      <c r="A18">
        <f>'Kala99 (3)'!AB34</f>
        <v>0</v>
      </c>
      <c r="B18">
        <f t="shared" si="0"/>
        <v>0</v>
      </c>
      <c r="C18">
        <f>VALUE('Kala99 (3)'!V34)</f>
        <v>0</v>
      </c>
      <c r="D18">
        <f>VALUE('Kala99 (3)'!T34)</f>
        <v>0</v>
      </c>
      <c r="E18">
        <f>VALUE('Kala99 (3)'!Q34)</f>
        <v>0</v>
      </c>
      <c r="F18">
        <f>VALUE('Kala99 (3)'!B34)</f>
        <v>0</v>
      </c>
    </row>
    <row r="19" spans="1:6">
      <c r="A19">
        <f>'Kala99 (3)'!AB35</f>
        <v>0</v>
      </c>
      <c r="B19">
        <f t="shared" si="0"/>
        <v>0</v>
      </c>
      <c r="C19">
        <f>VALUE('Kala99 (3)'!V35)</f>
        <v>0</v>
      </c>
      <c r="D19">
        <f>VALUE('Kala99 (3)'!T35)</f>
        <v>0</v>
      </c>
      <c r="E19">
        <f>VALUE('Kala99 (3)'!Q35)</f>
        <v>0</v>
      </c>
      <c r="F19">
        <f>VALUE('Kala99 (3)'!B35)</f>
        <v>0</v>
      </c>
    </row>
    <row r="20" spans="1:6">
      <c r="A20">
        <f>'Kala99 (3)'!AB36</f>
        <v>0</v>
      </c>
      <c r="B20">
        <f t="shared" si="0"/>
        <v>0</v>
      </c>
      <c r="C20">
        <f>VALUE('Kala99 (3)'!V36)</f>
        <v>0</v>
      </c>
      <c r="D20">
        <f>VALUE('Kala99 (3)'!T36)</f>
        <v>0</v>
      </c>
      <c r="E20">
        <f>VALUE('Kala99 (3)'!Q36)</f>
        <v>0</v>
      </c>
      <c r="F20">
        <f>VALUE('Kala99 (3)'!B36)</f>
        <v>0</v>
      </c>
    </row>
    <row r="21" spans="1:6">
      <c r="A21">
        <f>'Kala99 (3)'!AB37</f>
        <v>0</v>
      </c>
      <c r="B21">
        <f t="shared" si="0"/>
        <v>0</v>
      </c>
      <c r="C21">
        <f>VALUE('Kala99 (3)'!V37)</f>
        <v>0</v>
      </c>
      <c r="D21">
        <f>VALUE('Kala99 (3)'!T37)</f>
        <v>0</v>
      </c>
      <c r="E21">
        <f>VALUE('Kala99 (3)'!Q37)</f>
        <v>0</v>
      </c>
      <c r="F21">
        <f>VALUE('Kala99 (3)'!B37)</f>
        <v>0</v>
      </c>
    </row>
    <row r="22" spans="1:6">
      <c r="A22">
        <f>'Kala99 (3)'!AB38</f>
        <v>0</v>
      </c>
      <c r="B22">
        <f t="shared" si="0"/>
        <v>0</v>
      </c>
      <c r="C22">
        <f>VALUE('Kala99 (3)'!V38)</f>
        <v>0</v>
      </c>
      <c r="D22">
        <f>VALUE('Kala99 (3)'!T38)</f>
        <v>0</v>
      </c>
      <c r="E22">
        <f>VALUE('Kala99 (3)'!Q38)</f>
        <v>0</v>
      </c>
      <c r="F22">
        <f>VALUE('Kala99 (3)'!B38)</f>
        <v>0</v>
      </c>
    </row>
    <row r="23" spans="1:6">
      <c r="A23">
        <f>'Kala99 (3)'!AB39</f>
        <v>0</v>
      </c>
      <c r="B23">
        <f t="shared" si="0"/>
        <v>0</v>
      </c>
      <c r="C23">
        <f>VALUE('Kala99 (3)'!V39)</f>
        <v>0</v>
      </c>
      <c r="D23">
        <f>VALUE('Kala99 (3)'!T39)</f>
        <v>0</v>
      </c>
      <c r="E23">
        <f>VALUE('Kala99 (3)'!Q39)</f>
        <v>0</v>
      </c>
      <c r="F23">
        <f>VALUE('Kala99 (3)'!B39)</f>
        <v>0</v>
      </c>
    </row>
    <row r="24" spans="1:6">
      <c r="A24">
        <f>'Kala99 (3)'!AB40</f>
        <v>0</v>
      </c>
      <c r="B24">
        <f t="shared" si="0"/>
        <v>0</v>
      </c>
      <c r="C24">
        <f>VALUE('Kala99 (3)'!V40)</f>
        <v>0</v>
      </c>
      <c r="D24">
        <f>VALUE('Kala99 (3)'!T40)</f>
        <v>0</v>
      </c>
      <c r="E24">
        <f>VALUE('Kala99 (3)'!Q40)</f>
        <v>0</v>
      </c>
      <c r="F24">
        <f>VALUE('Kala99 (3)'!B40)</f>
        <v>0</v>
      </c>
    </row>
    <row r="25" spans="1:6">
      <c r="A25">
        <f>'Kala99 (3)'!AB41</f>
        <v>0</v>
      </c>
      <c r="B25">
        <f t="shared" si="0"/>
        <v>0</v>
      </c>
      <c r="C25">
        <f>VALUE('Kala99 (3)'!V41)</f>
        <v>0</v>
      </c>
      <c r="D25">
        <f>VALUE('Kala99 (3)'!T41)</f>
        <v>0</v>
      </c>
      <c r="E25">
        <f>VALUE('Kala99 (3)'!Q41)</f>
        <v>0</v>
      </c>
      <c r="F25">
        <f>VALUE('Kala99 (3)'!B41)</f>
        <v>0</v>
      </c>
    </row>
    <row r="26" spans="1:6">
      <c r="A26">
        <f>'Kala99 (3)'!AB42</f>
        <v>0</v>
      </c>
      <c r="B26">
        <f t="shared" si="0"/>
        <v>0</v>
      </c>
      <c r="C26">
        <f>VALUE('Kala99 (3)'!V42)</f>
        <v>0</v>
      </c>
      <c r="D26">
        <f>VALUE('Kala99 (3)'!T42)</f>
        <v>0</v>
      </c>
      <c r="E26">
        <f>VALUE('Kala99 (3)'!Q42)</f>
        <v>0</v>
      </c>
      <c r="F26">
        <f>VALUE('Kala99 (3)'!B42)</f>
        <v>0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56">
    <tabColor rgb="FF92D050"/>
  </sheetPr>
  <dimension ref="A1:AF28"/>
  <sheetViews>
    <sheetView zoomScale="70" zoomScaleNormal="70" workbookViewId="0">
      <selection activeCell="N5" sqref="N5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147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136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70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146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134" t="s">
        <v>25</v>
      </c>
      <c r="E17" s="134" t="s">
        <v>26</v>
      </c>
      <c r="F17" s="134" t="s">
        <v>25</v>
      </c>
      <c r="G17" s="342" t="s">
        <v>26</v>
      </c>
      <c r="H17" s="444"/>
      <c r="I17" s="134" t="s">
        <v>25</v>
      </c>
      <c r="J17" s="134" t="s">
        <v>26</v>
      </c>
      <c r="K17" s="134" t="s">
        <v>25</v>
      </c>
      <c r="L17" s="134" t="s">
        <v>26</v>
      </c>
      <c r="M17" s="134" t="s">
        <v>25</v>
      </c>
      <c r="N17" s="342" t="s">
        <v>26</v>
      </c>
      <c r="O17" s="465"/>
      <c r="P17" s="444"/>
      <c r="Q17" s="342" t="s">
        <v>25</v>
      </c>
      <c r="R17" s="444"/>
      <c r="S17" s="134" t="s">
        <v>26</v>
      </c>
      <c r="T17" s="134" t="s">
        <v>25</v>
      </c>
      <c r="U17" s="134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76270000</v>
      </c>
      <c r="C18" s="446"/>
      <c r="D18" s="73">
        <v>32</v>
      </c>
      <c r="E18" s="135">
        <v>0</v>
      </c>
      <c r="F18" s="73">
        <v>2</v>
      </c>
      <c r="G18" s="445">
        <v>0</v>
      </c>
      <c r="H18" s="446"/>
      <c r="I18" s="73">
        <v>0</v>
      </c>
      <c r="J18" s="140">
        <v>0</v>
      </c>
      <c r="K18" s="141">
        <v>0</v>
      </c>
      <c r="L18" s="140">
        <v>3000001</v>
      </c>
      <c r="M18" s="141">
        <v>32</v>
      </c>
      <c r="N18" s="447">
        <v>87000000</v>
      </c>
      <c r="O18" s="448"/>
      <c r="P18" s="449"/>
      <c r="Q18" s="450">
        <v>12</v>
      </c>
      <c r="R18" s="451"/>
      <c r="S18" s="140">
        <v>3000001</v>
      </c>
      <c r="T18" s="141">
        <v>34</v>
      </c>
      <c r="U18" s="140">
        <v>90000001</v>
      </c>
      <c r="V18" s="450">
        <v>44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139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204478688721</v>
      </c>
      <c r="C20" s="456"/>
      <c r="D20" s="74">
        <v>1315</v>
      </c>
      <c r="E20" s="136">
        <v>28512222100</v>
      </c>
      <c r="F20" s="74">
        <v>82</v>
      </c>
      <c r="G20" s="455">
        <v>36230327600</v>
      </c>
      <c r="H20" s="456"/>
      <c r="I20" s="74">
        <v>61</v>
      </c>
      <c r="J20" s="137">
        <v>42465509400</v>
      </c>
      <c r="K20" s="138">
        <v>79</v>
      </c>
      <c r="L20" s="137">
        <v>82796983220</v>
      </c>
      <c r="M20" s="138">
        <v>1345</v>
      </c>
      <c r="N20" s="457">
        <v>759508650503</v>
      </c>
      <c r="O20" s="458"/>
      <c r="P20" s="459"/>
      <c r="Q20" s="460">
        <v>1848</v>
      </c>
      <c r="R20" s="444"/>
      <c r="S20" s="137">
        <v>188902422320</v>
      </c>
      <c r="T20" s="138">
        <v>1539</v>
      </c>
      <c r="U20" s="137">
        <v>812067738443</v>
      </c>
      <c r="V20" s="460">
        <v>2706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134" t="s">
        <v>65</v>
      </c>
      <c r="AE20" s="4"/>
    </row>
    <row r="21" spans="1:31" ht="29.65" customHeight="1">
      <c r="A21" s="3"/>
      <c r="B21" s="445">
        <v>1751150000</v>
      </c>
      <c r="C21" s="446"/>
      <c r="D21" s="73">
        <v>5</v>
      </c>
      <c r="E21" s="135">
        <v>0</v>
      </c>
      <c r="F21" s="73">
        <v>0</v>
      </c>
      <c r="G21" s="445">
        <v>0</v>
      </c>
      <c r="H21" s="446"/>
      <c r="I21" s="73">
        <v>0</v>
      </c>
      <c r="J21" s="140">
        <v>600000000</v>
      </c>
      <c r="K21" s="141">
        <v>1</v>
      </c>
      <c r="L21" s="140">
        <v>2705900646</v>
      </c>
      <c r="M21" s="141">
        <v>8</v>
      </c>
      <c r="N21" s="447">
        <v>8475413667</v>
      </c>
      <c r="O21" s="448"/>
      <c r="P21" s="449"/>
      <c r="Q21" s="450">
        <v>6</v>
      </c>
      <c r="R21" s="451"/>
      <c r="S21" s="140">
        <v>2705900646</v>
      </c>
      <c r="T21" s="141">
        <v>8</v>
      </c>
      <c r="U21" s="140">
        <v>10371474313</v>
      </c>
      <c r="V21" s="450">
        <v>13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139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2"/>
    <mergeCell ref="A27:R27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10.102/ReportViewer.aspx?reportName=PProductStatisticsPecuniary&amp;@Clicked=Clicked&amp;@Detail=Pecuniar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param=1&amp;@CreateCaseType=&amp;@PBTradeUnitTypeID=&amp;@TradeUnitTypeID=" xr:uid="{00000000-0004-0000-6500-000000000000}"/>
    <hyperlink ref="F18" r:id="rId2" display="http://172.16.10.102/ReportViewer.aspx?reportName=PProductStatisticsDetailReport&amp;@Clicked=Clicked&amp;@Detail=Wri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1000000}"/>
    <hyperlink ref="I18" r:id="rId3" display="http://172.16.10.102/ReportViewer.aspx?reportName=PProductStatisticsDetailReport&amp;@Clicked=Clicked&amp;@Detail=Incapacit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2000000}"/>
    <hyperlink ref="K18" r:id="rId4" display="http://172.16.10.102/ReportViewer.aspx?reportName=PProductStatisticsDetailReport&amp;@Clicked=Clicked&amp;@Detail=Absolution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3000000}"/>
    <hyperlink ref="M18" r:id="rId5" display="http://172.16.10.102/ReportViewer.aspx?reportName=PProductStatisticsDetailReport&amp;@Clicked=Clicked&amp;@Detail=Penalty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4000000}"/>
    <hyperlink ref="Q18" r:id="rId6" display="http://172.16.10.102/ReportViewer.aspx?reportName=PProductStatisticsDetailReport&amp;@Clicked=Clicked&amp;@Detail=Remained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5000000}"/>
    <hyperlink ref="T18" r:id="rId7" display="http://172.16.10.102/ReportViewer.aspx?reportName=PProductStatisticsDetailReport&amp;@Clicked=Clicked&amp;@Detail=Outpu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6000000}"/>
    <hyperlink ref="V18" r:id="rId8" display="http://172.16.10.102/ReportViewer.aspx?reportName=PProductStatisticsDetailReport&amp;@Clicked=Clicked&amp;@Detail=Input&amp;@LCode=1&amp;@fromdatetime=1400/01/01&amp;@todatetime=1400/01/29&amp;@CaseSubject=پرونده ويژه بهداشت، دارو و درمان&amp;extension=xls&amp;@CodeSubject=3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7000000}"/>
    <hyperlink ref="D20" r:id="rId9" display="http://172.16.10.102/ReportViewer.aspx?reportName=PProductStatisticsPecuniary&amp;@Clicked=Clicked&amp;@Detail=Pecuniar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param=1&amp;@CreateCaseType=&amp;@PBTradeUnitTypeID=&amp;@TradeUnitTypeID=" xr:uid="{00000000-0004-0000-6500-000008000000}"/>
    <hyperlink ref="F20" r:id="rId10" display="http://172.16.10.102/ReportViewer.aspx?reportName=PProductStatisticsDetailReport&amp;@Clicked=Clicked&amp;@Detail=Wri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9000000}"/>
    <hyperlink ref="I20" r:id="rId11" display="http://172.16.10.102/ReportViewer.aspx?reportName=PProductStatisticsDetailReport&amp;@Clicked=Clicked&amp;@Detail=Incapacit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A000000}"/>
    <hyperlink ref="K20" r:id="rId12" display="http://172.16.10.102/ReportViewer.aspx?reportName=PProductStatisticsDetailReport&amp;@Clicked=Clicked&amp;@Detail=Absolution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B000000}"/>
    <hyperlink ref="M20" r:id="rId13" display="http://172.16.10.102/ReportViewer.aspx?reportName=PProductStatisticsDetailReport&amp;@Clicked=Clicked&amp;@Detail=Penalty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C000000}"/>
    <hyperlink ref="Q20" r:id="rId14" display="http://172.16.10.102/ReportViewer.aspx?reportName=PProductStatisticsDetailReport&amp;@Clicked=Clicked&amp;@Detail=Remained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D000000}"/>
    <hyperlink ref="T20" r:id="rId15" display="http://172.16.10.102/ReportViewer.aspx?reportName=PProductStatisticsDetailReport&amp;@Clicked=Clicked&amp;@Detail=Outpu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E000000}"/>
    <hyperlink ref="V20" r:id="rId16" display="http://172.16.10.102/ReportViewer.aspx?reportName=PProductStatisticsDetailReport&amp;@Clicked=Clicked&amp;@Detail=Input&amp;@LCode=1&amp;@fromdatetime=1400/01/01&amp;@todatetime=1400/01/29&amp;@CaseSubject=کالا و خدمات&amp;extension=xls&amp;@CodeSubject=1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0F000000}"/>
    <hyperlink ref="D21" r:id="rId17" display="http://172.16.10.102/ReportViewer.aspx?reportName=PProductStatisticsPecuniary&amp;@Clicked=Clicked&amp;@Detail=Pecuniar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param=1&amp;@CreateCaseType=&amp;@PBTradeUnitTypeID=&amp;@TradeUnitTypeID=" xr:uid="{00000000-0004-0000-6500-000010000000}"/>
    <hyperlink ref="F21" r:id="rId18" display="http://172.16.10.102/ReportViewer.aspx?reportName=PProductStatisticsDetailReport&amp;@Clicked=Clicked&amp;@Detail=Wri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11000000}"/>
    <hyperlink ref="I21" r:id="rId19" display="http://172.16.10.102/ReportViewer.aspx?reportName=PProductStatisticsDetailReport&amp;@Clicked=Clicked&amp;@Detail=Incapacit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12000000}"/>
    <hyperlink ref="K21" r:id="rId20" display="http://172.16.10.102/ReportViewer.aspx?reportName=PProductStatisticsDetailReport&amp;@Clicked=Clicked&amp;@Detail=Absolution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13000000}"/>
    <hyperlink ref="M21" r:id="rId21" display="http://172.16.10.102/ReportViewer.aspx?reportName=PProductStatisticsDetailReport&amp;@Clicked=Clicked&amp;@Detail=Penalty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14000000}"/>
    <hyperlink ref="Q21" r:id="rId22" display="http://172.16.10.102/ReportViewer.aspx?reportName=PProductStatisticsDetailReport&amp;@Clicked=Clicked&amp;@Detail=Remained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15000000}"/>
    <hyperlink ref="T21" r:id="rId23" display="http://172.16.10.102/ReportViewer.aspx?reportName=PProductStatisticsDetailReport&amp;@Clicked=Clicked&amp;@Detail=Outpu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16000000}"/>
    <hyperlink ref="V21" r:id="rId24" display="http://172.16.10.102/ReportViewer.aspx?reportName=PProductStatisticsDetailReport&amp;@Clicked=Clicked&amp;@Detail=Input&amp;@LCode=1&amp;@fromdatetime=1400/01/01&amp;@todatetime=1400/01/29&amp;@CaseSubject=پرونده قاچاق کالا و ارز&amp;extension=xls&amp;@CodeSubject=2&amp;@ViolationPriceFrom=&amp;@ViolationPriceTo=&amp;@IntroductionCode=&amp;@NAJAUnitid=&amp;@ViolationTypeid=&amp;@ProductCurrencyTypeLevelCode='100048001860123706790%'&amp;@CaseType=اصلي&amp;@CodeCaseType=1&amp;@ImportanceDegree=&amp;@guId=&amp;@CreateCaseType=&amp;@PBTradeUnitTypeID=&amp;@TradeUnitTypeID=" xr:uid="{00000000-0004-0000-6500-000017000000}"/>
  </hyperlinks>
  <pageMargins left="0.7" right="0.7" top="0.75" bottom="0.75" header="0.3" footer="0.3"/>
  <drawing r:id="rId25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57">
    <tabColor theme="7" tint="0.59999389629810485"/>
  </sheetPr>
  <dimension ref="A1:M26"/>
  <sheetViews>
    <sheetView rightToLeft="1" workbookViewId="0">
      <selection activeCell="N5" sqref="N5"/>
    </sheetView>
  </sheetViews>
  <sheetFormatPr defaultRowHeight="12.75"/>
  <cols>
    <col min="1" max="1" width="22.85546875" bestFit="1" customWidth="1"/>
    <col min="8" max="8" width="22.85546875" bestFit="1" customWidth="1"/>
    <col min="9" max="9" width="13.28515625" customWidth="1"/>
    <col min="10" max="10" width="11.28515625" bestFit="1" customWidth="1"/>
    <col min="11" max="11" width="12.5703125" bestFit="1" customWidth="1"/>
    <col min="12" max="12" width="10.85546875" bestFit="1" customWidth="1"/>
    <col min="13" max="13" width="14.140625" bestFit="1" customWidth="1"/>
  </cols>
  <sheetData>
    <row r="1" spans="1:13">
      <c r="A1" t="str">
        <f>'Kala1400 (3)'!AB16</f>
        <v>موضوع پرونده</v>
      </c>
      <c r="B1" s="120" t="s">
        <v>53</v>
      </c>
      <c r="C1" s="120" t="s">
        <v>41</v>
      </c>
      <c r="D1" s="120" t="s">
        <v>40</v>
      </c>
      <c r="E1" s="120" t="s">
        <v>39</v>
      </c>
      <c r="F1" s="120" t="s">
        <v>137</v>
      </c>
      <c r="I1" s="143" t="s">
        <v>138</v>
      </c>
    </row>
    <row r="2" spans="1:13">
      <c r="A2" t="str">
        <f>'Kala1400 (3)'!AB18</f>
        <v>پرونده ويژه بهداشت، دارو و درمان</v>
      </c>
      <c r="B2">
        <f>D2+E2-C2</f>
        <v>2</v>
      </c>
      <c r="C2">
        <f>VALUE('Kala1400 (3)'!V18)</f>
        <v>44</v>
      </c>
      <c r="D2">
        <f>VALUE('Kala1400 (3)'!T18)</f>
        <v>34</v>
      </c>
      <c r="E2">
        <f>VALUE('Kala1400 (3)'!Q18)</f>
        <v>12</v>
      </c>
      <c r="F2">
        <f>VALUE('Kala1400 (3)'!B18)</f>
        <v>76270000</v>
      </c>
      <c r="H2" s="143" t="s">
        <v>139</v>
      </c>
      <c r="I2" t="s">
        <v>140</v>
      </c>
      <c r="J2" t="s">
        <v>141</v>
      </c>
      <c r="K2" t="s">
        <v>142</v>
      </c>
      <c r="L2" t="s">
        <v>143</v>
      </c>
      <c r="M2" t="s">
        <v>144</v>
      </c>
    </row>
    <row r="3" spans="1:13">
      <c r="A3">
        <f>'Kala1400 (3)'!AB19</f>
        <v>0</v>
      </c>
      <c r="B3">
        <f t="shared" ref="B3:B26" si="0">D3+E3-C3</f>
        <v>0</v>
      </c>
      <c r="C3">
        <f>VALUE('Kala1400 (3)'!V19)</f>
        <v>0</v>
      </c>
      <c r="D3">
        <f>VALUE('Kala1400 (3)'!T19)</f>
        <v>0</v>
      </c>
      <c r="E3">
        <f>VALUE('Kala1400 (3)'!Q19)</f>
        <v>0</v>
      </c>
      <c r="F3">
        <f>VALUE('Kala1400 (3)'!B19)</f>
        <v>0</v>
      </c>
      <c r="H3" s="121" t="s">
        <v>28</v>
      </c>
      <c r="I3" s="122">
        <v>331</v>
      </c>
      <c r="J3" s="122">
        <v>3909</v>
      </c>
      <c r="K3" s="122">
        <v>3893</v>
      </c>
      <c r="L3" s="122">
        <v>347</v>
      </c>
      <c r="M3" s="122">
        <v>400145170914</v>
      </c>
    </row>
    <row r="4" spans="1:13">
      <c r="A4" t="str">
        <f>'Kala1400 (3)'!AB20</f>
        <v>کالا و خدمات</v>
      </c>
      <c r="B4">
        <f t="shared" si="0"/>
        <v>681</v>
      </c>
      <c r="C4">
        <f>VALUE('Kala1400 (3)'!V20)</f>
        <v>2706</v>
      </c>
      <c r="D4">
        <f>VALUE('Kala1400 (3)'!T20)</f>
        <v>1539</v>
      </c>
      <c r="E4">
        <f>VALUE('Kala1400 (3)'!Q20)</f>
        <v>1848</v>
      </c>
      <c r="F4">
        <f>VALUE('Kala1400 (3)'!B20)</f>
        <v>204478688721</v>
      </c>
      <c r="H4" s="121" t="s">
        <v>43</v>
      </c>
      <c r="I4" s="122">
        <v>0</v>
      </c>
      <c r="J4" s="122">
        <v>2</v>
      </c>
      <c r="K4" s="122">
        <v>2</v>
      </c>
      <c r="L4" s="122">
        <v>0</v>
      </c>
      <c r="M4" s="122">
        <v>1000000</v>
      </c>
    </row>
    <row r="5" spans="1:13">
      <c r="A5" t="str">
        <f>'Kala1400 (3)'!AB21</f>
        <v>پرونده قاچاق کالا و ارز</v>
      </c>
      <c r="B5">
        <f t="shared" si="0"/>
        <v>1</v>
      </c>
      <c r="C5">
        <f>VALUE('Kala1400 (3)'!V21)</f>
        <v>13</v>
      </c>
      <c r="D5">
        <f>VALUE('Kala1400 (3)'!T21)</f>
        <v>8</v>
      </c>
      <c r="E5">
        <f>VALUE('Kala1400 (3)'!Q21)</f>
        <v>6</v>
      </c>
      <c r="F5">
        <f>VALUE('Kala1400 (3)'!B21)</f>
        <v>1751150000</v>
      </c>
      <c r="H5" s="121" t="s">
        <v>42</v>
      </c>
      <c r="I5" s="122">
        <v>4</v>
      </c>
      <c r="J5" s="122">
        <v>61</v>
      </c>
      <c r="K5" s="122">
        <v>59</v>
      </c>
      <c r="L5" s="122">
        <v>6</v>
      </c>
      <c r="M5" s="122">
        <v>9733648785</v>
      </c>
    </row>
    <row r="6" spans="1:13">
      <c r="A6">
        <f>'Kala1400 (3)'!AB22</f>
        <v>0</v>
      </c>
      <c r="B6">
        <f t="shared" si="0"/>
        <v>0</v>
      </c>
      <c r="C6">
        <f>VALUE('Kala1400 (3)'!V22)</f>
        <v>0</v>
      </c>
      <c r="D6">
        <f>VALUE('Kala1400 (3)'!T22)</f>
        <v>0</v>
      </c>
      <c r="E6">
        <f>VALUE('Kala1400 (3)'!Q22)</f>
        <v>0</v>
      </c>
      <c r="F6">
        <f>VALUE('Kala1400 (3)'!B22)</f>
        <v>0</v>
      </c>
      <c r="H6" s="121" t="s">
        <v>145</v>
      </c>
      <c r="I6" s="122">
        <v>335</v>
      </c>
      <c r="J6" s="122">
        <v>3972</v>
      </c>
      <c r="K6" s="122">
        <v>3954</v>
      </c>
      <c r="L6" s="122">
        <v>353</v>
      </c>
      <c r="M6" s="122">
        <v>409879819699</v>
      </c>
    </row>
    <row r="7" spans="1:13">
      <c r="A7">
        <f>'Kala1400 (3)'!AB23</f>
        <v>0</v>
      </c>
      <c r="B7">
        <f t="shared" si="0"/>
        <v>0</v>
      </c>
      <c r="C7">
        <f>VALUE('Kala1400 (3)'!V23)</f>
        <v>0</v>
      </c>
      <c r="D7">
        <f>VALUE('Kala1400 (3)'!T23)</f>
        <v>0</v>
      </c>
      <c r="E7">
        <f>VALUE('Kala1400 (3)'!Q23)</f>
        <v>0</v>
      </c>
      <c r="F7">
        <f>VALUE('Kala1400 (3)'!B23)</f>
        <v>0</v>
      </c>
    </row>
    <row r="8" spans="1:13">
      <c r="A8">
        <f>'Kala1400 (3)'!AB24</f>
        <v>0</v>
      </c>
      <c r="B8">
        <f t="shared" si="0"/>
        <v>0</v>
      </c>
      <c r="C8">
        <f>VALUE('Kala1400 (3)'!V24)</f>
        <v>0</v>
      </c>
      <c r="D8">
        <f>VALUE('Kala1400 (3)'!T24)</f>
        <v>0</v>
      </c>
      <c r="E8">
        <f>VALUE('Kala1400 (3)'!Q24)</f>
        <v>0</v>
      </c>
      <c r="F8">
        <f>VALUE('Kala1400 (3)'!B24)</f>
        <v>0</v>
      </c>
    </row>
    <row r="9" spans="1:13">
      <c r="A9">
        <f>'Kala1400 (3)'!AB25</f>
        <v>0</v>
      </c>
      <c r="B9">
        <f t="shared" si="0"/>
        <v>0</v>
      </c>
      <c r="C9">
        <f>VALUE('Kala1400 (3)'!V25)</f>
        <v>0</v>
      </c>
      <c r="D9">
        <f>VALUE('Kala1400 (3)'!T25)</f>
        <v>0</v>
      </c>
      <c r="E9">
        <f>VALUE('Kala1400 (3)'!Q25)</f>
        <v>0</v>
      </c>
      <c r="F9">
        <f>VALUE('Kala1400 (3)'!B25)</f>
        <v>0</v>
      </c>
    </row>
    <row r="10" spans="1:13">
      <c r="A10">
        <f>'Kala1400 (3)'!AB26</f>
        <v>0</v>
      </c>
      <c r="B10">
        <f t="shared" si="0"/>
        <v>0</v>
      </c>
      <c r="C10">
        <f>VALUE('Kala1400 (3)'!V26)</f>
        <v>0</v>
      </c>
      <c r="D10">
        <f>VALUE('Kala1400 (3)'!T26)</f>
        <v>0</v>
      </c>
      <c r="E10">
        <f>VALUE('Kala1400 (3)'!Q26)</f>
        <v>0</v>
      </c>
      <c r="F10">
        <f>VALUE('Kala1400 (3)'!B26)</f>
        <v>0</v>
      </c>
    </row>
    <row r="11" spans="1:13">
      <c r="A11">
        <f>'Kala1400 (3)'!AB27</f>
        <v>0</v>
      </c>
      <c r="B11">
        <f t="shared" si="0"/>
        <v>0</v>
      </c>
      <c r="C11">
        <f>VALUE('Kala1400 (3)'!V27)</f>
        <v>0</v>
      </c>
      <c r="D11">
        <f>VALUE('Kala1400 (3)'!T27)</f>
        <v>0</v>
      </c>
      <c r="E11">
        <f>VALUE('Kala1400 (3)'!Q27)</f>
        <v>0</v>
      </c>
      <c r="F11">
        <f>VALUE('Kala1400 (3)'!B27)</f>
        <v>0</v>
      </c>
    </row>
    <row r="12" spans="1:13">
      <c r="A12">
        <f>'Kala1400 (3)'!AB28</f>
        <v>0</v>
      </c>
      <c r="B12">
        <f t="shared" si="0"/>
        <v>0</v>
      </c>
      <c r="C12">
        <f>VALUE('Kala1400 (3)'!V28)</f>
        <v>0</v>
      </c>
      <c r="D12">
        <f>VALUE('Kala1400 (3)'!T28)</f>
        <v>0</v>
      </c>
      <c r="E12">
        <f>VALUE('Kala1400 (3)'!Q28)</f>
        <v>0</v>
      </c>
      <c r="F12">
        <f>VALUE('Kala1400 (3)'!B28)</f>
        <v>0</v>
      </c>
    </row>
    <row r="13" spans="1:13">
      <c r="A13">
        <f>'Kala1400 (3)'!AB29</f>
        <v>0</v>
      </c>
      <c r="B13">
        <f t="shared" si="0"/>
        <v>0</v>
      </c>
      <c r="C13">
        <f>VALUE('Kala1400 (3)'!V29)</f>
        <v>0</v>
      </c>
      <c r="D13">
        <f>VALUE('Kala1400 (3)'!T29)</f>
        <v>0</v>
      </c>
      <c r="E13">
        <f>VALUE('Kala1400 (3)'!Q29)</f>
        <v>0</v>
      </c>
      <c r="F13">
        <f>VALUE('Kala1400 (3)'!B29)</f>
        <v>0</v>
      </c>
    </row>
    <row r="14" spans="1:13">
      <c r="A14">
        <f>'Kala1400 (3)'!AB30</f>
        <v>0</v>
      </c>
      <c r="B14">
        <f t="shared" si="0"/>
        <v>0</v>
      </c>
      <c r="C14">
        <f>VALUE('Kala1400 (3)'!V30)</f>
        <v>0</v>
      </c>
      <c r="D14">
        <f>VALUE('Kala1400 (3)'!T30)</f>
        <v>0</v>
      </c>
      <c r="E14">
        <f>VALUE('Kala1400 (3)'!Q30)</f>
        <v>0</v>
      </c>
      <c r="F14">
        <f>VALUE('Kala1400 (3)'!B30)</f>
        <v>0</v>
      </c>
    </row>
    <row r="15" spans="1:13">
      <c r="A15">
        <f>'Kala1400 (3)'!AB31</f>
        <v>0</v>
      </c>
      <c r="B15">
        <f t="shared" si="0"/>
        <v>0</v>
      </c>
      <c r="C15">
        <f>VALUE('Kala1400 (3)'!V31)</f>
        <v>0</v>
      </c>
      <c r="D15">
        <f>VALUE('Kala1400 (3)'!T31)</f>
        <v>0</v>
      </c>
      <c r="E15">
        <f>VALUE('Kala1400 (3)'!Q31)</f>
        <v>0</v>
      </c>
      <c r="F15">
        <f>VALUE('Kala1400 (3)'!B31)</f>
        <v>0</v>
      </c>
    </row>
    <row r="16" spans="1:13">
      <c r="A16">
        <f>'Kala1400 (3)'!AB32</f>
        <v>0</v>
      </c>
      <c r="B16">
        <f t="shared" si="0"/>
        <v>0</v>
      </c>
      <c r="C16">
        <f>VALUE('Kala1400 (3)'!V32)</f>
        <v>0</v>
      </c>
      <c r="D16">
        <f>VALUE('Kala1400 (3)'!T32)</f>
        <v>0</v>
      </c>
      <c r="E16">
        <f>VALUE('Kala1400 (3)'!Q32)</f>
        <v>0</v>
      </c>
      <c r="F16">
        <f>VALUE('Kala1400 (3)'!B32)</f>
        <v>0</v>
      </c>
    </row>
    <row r="17" spans="1:6">
      <c r="A17">
        <f>'Kala1400 (3)'!AB33</f>
        <v>0</v>
      </c>
      <c r="B17">
        <f t="shared" si="0"/>
        <v>0</v>
      </c>
      <c r="C17">
        <f>VALUE('Kala1400 (3)'!V33)</f>
        <v>0</v>
      </c>
      <c r="D17">
        <f>VALUE('Kala1400 (3)'!T33)</f>
        <v>0</v>
      </c>
      <c r="E17">
        <f>VALUE('Kala1400 (3)'!Q33)</f>
        <v>0</v>
      </c>
      <c r="F17">
        <f>VALUE('Kala1400 (3)'!B33)</f>
        <v>0</v>
      </c>
    </row>
    <row r="18" spans="1:6">
      <c r="A18">
        <f>'Kala1400 (3)'!AB34</f>
        <v>0</v>
      </c>
      <c r="B18">
        <f t="shared" si="0"/>
        <v>0</v>
      </c>
      <c r="C18">
        <f>VALUE('Kala1400 (3)'!V34)</f>
        <v>0</v>
      </c>
      <c r="D18">
        <f>VALUE('Kala1400 (3)'!T34)</f>
        <v>0</v>
      </c>
      <c r="E18">
        <f>VALUE('Kala1400 (3)'!Q34)</f>
        <v>0</v>
      </c>
      <c r="F18">
        <f>VALUE('Kala1400 (3)'!B34)</f>
        <v>0</v>
      </c>
    </row>
    <row r="19" spans="1:6">
      <c r="A19">
        <f>'Kala1400 (3)'!AB35</f>
        <v>0</v>
      </c>
      <c r="B19">
        <f t="shared" si="0"/>
        <v>0</v>
      </c>
      <c r="C19">
        <f>VALUE('Kala1400 (3)'!V35)</f>
        <v>0</v>
      </c>
      <c r="D19">
        <f>VALUE('Kala1400 (3)'!T35)</f>
        <v>0</v>
      </c>
      <c r="E19">
        <f>VALUE('Kala1400 (3)'!Q35)</f>
        <v>0</v>
      </c>
      <c r="F19">
        <f>VALUE('Kala1400 (3)'!B35)</f>
        <v>0</v>
      </c>
    </row>
    <row r="20" spans="1:6">
      <c r="A20">
        <f>'Kala1400 (3)'!AB36</f>
        <v>0</v>
      </c>
      <c r="B20">
        <f t="shared" si="0"/>
        <v>0</v>
      </c>
      <c r="C20">
        <f>VALUE('Kala1400 (3)'!V36)</f>
        <v>0</v>
      </c>
      <c r="D20">
        <f>VALUE('Kala1400 (3)'!T36)</f>
        <v>0</v>
      </c>
      <c r="E20">
        <f>VALUE('Kala1400 (3)'!Q36)</f>
        <v>0</v>
      </c>
      <c r="F20">
        <f>VALUE('Kala1400 (3)'!B36)</f>
        <v>0</v>
      </c>
    </row>
    <row r="21" spans="1:6">
      <c r="A21">
        <f>'Kala1400 (3)'!AB37</f>
        <v>0</v>
      </c>
      <c r="B21">
        <f t="shared" si="0"/>
        <v>0</v>
      </c>
      <c r="C21">
        <f>VALUE('Kala1400 (3)'!V37)</f>
        <v>0</v>
      </c>
      <c r="D21">
        <f>VALUE('Kala1400 (3)'!T37)</f>
        <v>0</v>
      </c>
      <c r="E21">
        <f>VALUE('Kala1400 (3)'!Q37)</f>
        <v>0</v>
      </c>
      <c r="F21">
        <f>VALUE('Kala1400 (3)'!B37)</f>
        <v>0</v>
      </c>
    </row>
    <row r="22" spans="1:6">
      <c r="A22">
        <f>'Kala1400 (3)'!AB38</f>
        <v>0</v>
      </c>
      <c r="B22">
        <f t="shared" si="0"/>
        <v>0</v>
      </c>
      <c r="C22">
        <f>VALUE('Kala1400 (3)'!V38)</f>
        <v>0</v>
      </c>
      <c r="D22">
        <f>VALUE('Kala1400 (3)'!T38)</f>
        <v>0</v>
      </c>
      <c r="E22">
        <f>VALUE('Kala1400 (3)'!Q38)</f>
        <v>0</v>
      </c>
      <c r="F22">
        <f>VALUE('Kala1400 (3)'!B38)</f>
        <v>0</v>
      </c>
    </row>
    <row r="23" spans="1:6">
      <c r="A23">
        <f>'Kala1400 (3)'!AB39</f>
        <v>0</v>
      </c>
      <c r="B23">
        <f t="shared" si="0"/>
        <v>0</v>
      </c>
      <c r="C23">
        <f>VALUE('Kala1400 (3)'!V39)</f>
        <v>0</v>
      </c>
      <c r="D23">
        <f>VALUE('Kala1400 (3)'!T39)</f>
        <v>0</v>
      </c>
      <c r="E23">
        <f>VALUE('Kala1400 (3)'!Q39)</f>
        <v>0</v>
      </c>
      <c r="F23">
        <f>VALUE('Kala1400 (3)'!B39)</f>
        <v>0</v>
      </c>
    </row>
    <row r="24" spans="1:6">
      <c r="A24">
        <f>'Kala1400 (3)'!AB40</f>
        <v>0</v>
      </c>
      <c r="B24">
        <f t="shared" si="0"/>
        <v>0</v>
      </c>
      <c r="C24">
        <f>VALUE('Kala1400 (3)'!V40)</f>
        <v>0</v>
      </c>
      <c r="D24">
        <f>VALUE('Kala1400 (3)'!T40)</f>
        <v>0</v>
      </c>
      <c r="E24">
        <f>VALUE('Kala1400 (3)'!Q40)</f>
        <v>0</v>
      </c>
      <c r="F24">
        <f>VALUE('Kala1400 (3)'!B40)</f>
        <v>0</v>
      </c>
    </row>
    <row r="25" spans="1:6">
      <c r="A25">
        <f>'Kala1400 (3)'!AB41</f>
        <v>0</v>
      </c>
      <c r="B25">
        <f t="shared" si="0"/>
        <v>0</v>
      </c>
      <c r="C25">
        <f>VALUE('Kala1400 (3)'!V41)</f>
        <v>0</v>
      </c>
      <c r="D25">
        <f>VALUE('Kala1400 (3)'!T41)</f>
        <v>0</v>
      </c>
      <c r="E25">
        <f>VALUE('Kala1400 (3)'!Q41)</f>
        <v>0</v>
      </c>
      <c r="F25">
        <f>VALUE('Kala1400 (3)'!B41)</f>
        <v>0</v>
      </c>
    </row>
    <row r="26" spans="1:6">
      <c r="A26">
        <f>'Kala1400 (3)'!AB42</f>
        <v>0</v>
      </c>
      <c r="B26">
        <f t="shared" si="0"/>
        <v>0</v>
      </c>
      <c r="C26">
        <f>VALUE('Kala1400 (3)'!V42)</f>
        <v>0</v>
      </c>
      <c r="D26">
        <f>VALUE('Kala1400 (3)'!T42)</f>
        <v>0</v>
      </c>
      <c r="E26">
        <f>VALUE('Kala1400 (3)'!Q42)</f>
        <v>0</v>
      </c>
      <c r="F26">
        <f>VALUE('Kala1400 (3)'!B42)</f>
        <v>0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58"/>
  <dimension ref="A1:AF28"/>
  <sheetViews>
    <sheetView zoomScale="80" zoomScaleNormal="80" workbookViewId="0">
      <selection sqref="A1:B65536"/>
    </sheetView>
  </sheetViews>
  <sheetFormatPr defaultRowHeight="20.25" customHeight="1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73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67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70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72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78" t="s">
        <v>25</v>
      </c>
      <c r="E17" s="78" t="s">
        <v>26</v>
      </c>
      <c r="F17" s="78" t="s">
        <v>25</v>
      </c>
      <c r="G17" s="342" t="s">
        <v>26</v>
      </c>
      <c r="H17" s="444"/>
      <c r="I17" s="78" t="s">
        <v>25</v>
      </c>
      <c r="J17" s="78" t="s">
        <v>26</v>
      </c>
      <c r="K17" s="78" t="s">
        <v>25</v>
      </c>
      <c r="L17" s="78" t="s">
        <v>26</v>
      </c>
      <c r="M17" s="78" t="s">
        <v>25</v>
      </c>
      <c r="N17" s="342" t="s">
        <v>26</v>
      </c>
      <c r="O17" s="465"/>
      <c r="P17" s="444"/>
      <c r="Q17" s="342" t="s">
        <v>25</v>
      </c>
      <c r="R17" s="444"/>
      <c r="S17" s="78" t="s">
        <v>26</v>
      </c>
      <c r="T17" s="78" t="s">
        <v>25</v>
      </c>
      <c r="U17" s="78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541829000</v>
      </c>
      <c r="C18" s="446"/>
      <c r="D18" s="73">
        <v>164</v>
      </c>
      <c r="E18" s="79">
        <v>293000000</v>
      </c>
      <c r="F18" s="73">
        <v>10</v>
      </c>
      <c r="G18" s="445">
        <v>6140000</v>
      </c>
      <c r="H18" s="446"/>
      <c r="I18" s="73">
        <v>4</v>
      </c>
      <c r="J18" s="82">
        <v>560000000</v>
      </c>
      <c r="K18" s="83">
        <v>1</v>
      </c>
      <c r="L18" s="82">
        <v>359080019</v>
      </c>
      <c r="M18" s="83">
        <v>177</v>
      </c>
      <c r="N18" s="447">
        <v>21750000</v>
      </c>
      <c r="O18" s="448"/>
      <c r="P18" s="449"/>
      <c r="Q18" s="450">
        <v>6</v>
      </c>
      <c r="R18" s="451"/>
      <c r="S18" s="82">
        <v>1218220019</v>
      </c>
      <c r="T18" s="83">
        <v>193</v>
      </c>
      <c r="U18" s="82">
        <v>1239970014</v>
      </c>
      <c r="V18" s="450">
        <v>192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84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265563219332</v>
      </c>
      <c r="C20" s="456"/>
      <c r="D20" s="74">
        <v>4721</v>
      </c>
      <c r="E20" s="80">
        <v>30697437553</v>
      </c>
      <c r="F20" s="74">
        <v>248</v>
      </c>
      <c r="G20" s="455">
        <v>7983259264</v>
      </c>
      <c r="H20" s="456"/>
      <c r="I20" s="74">
        <v>111</v>
      </c>
      <c r="J20" s="81">
        <v>495385177031</v>
      </c>
      <c r="K20" s="85">
        <v>371</v>
      </c>
      <c r="L20" s="81">
        <v>174453956080</v>
      </c>
      <c r="M20" s="85">
        <v>4785</v>
      </c>
      <c r="N20" s="457">
        <v>221770731000</v>
      </c>
      <c r="O20" s="458"/>
      <c r="P20" s="459"/>
      <c r="Q20" s="460">
        <v>195</v>
      </c>
      <c r="R20" s="444"/>
      <c r="S20" s="81">
        <v>706871948540</v>
      </c>
      <c r="T20" s="85">
        <v>5559</v>
      </c>
      <c r="U20" s="81">
        <v>806915509684</v>
      </c>
      <c r="V20" s="460">
        <v>5440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78" t="s">
        <v>65</v>
      </c>
      <c r="AE20" s="4"/>
    </row>
    <row r="21" spans="1:31" ht="29.65" customHeight="1">
      <c r="A21" s="3"/>
      <c r="B21" s="445">
        <v>833637998</v>
      </c>
      <c r="C21" s="446"/>
      <c r="D21" s="73">
        <v>12</v>
      </c>
      <c r="E21" s="79">
        <v>58805920</v>
      </c>
      <c r="F21" s="73">
        <v>2</v>
      </c>
      <c r="G21" s="445">
        <v>0</v>
      </c>
      <c r="H21" s="446"/>
      <c r="I21" s="73">
        <v>2</v>
      </c>
      <c r="J21" s="82">
        <v>0</v>
      </c>
      <c r="K21" s="83">
        <v>1</v>
      </c>
      <c r="L21" s="82">
        <v>797169072</v>
      </c>
      <c r="M21" s="83">
        <v>28</v>
      </c>
      <c r="N21" s="447">
        <v>2000000000</v>
      </c>
      <c r="O21" s="448"/>
      <c r="P21" s="449"/>
      <c r="Q21" s="450">
        <v>2</v>
      </c>
      <c r="R21" s="451"/>
      <c r="S21" s="82">
        <v>855974992</v>
      </c>
      <c r="T21" s="83">
        <v>33</v>
      </c>
      <c r="U21" s="82">
        <v>2855974992</v>
      </c>
      <c r="V21" s="450">
        <v>35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84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W13:AB14"/>
    <mergeCell ref="Y2:AB2"/>
    <mergeCell ref="W3:AB4"/>
    <mergeCell ref="C4:G5"/>
    <mergeCell ref="AA5:AB6"/>
    <mergeCell ref="C6:G7"/>
    <mergeCell ref="O2:Q10"/>
    <mergeCell ref="W5:Z6"/>
    <mergeCell ref="C8:G8"/>
    <mergeCell ref="W10:AB12"/>
    <mergeCell ref="A12:V13"/>
    <mergeCell ref="AC12:AF13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B18:C18"/>
    <mergeCell ref="G18:H18"/>
    <mergeCell ref="N18:P18"/>
    <mergeCell ref="Q18:R18"/>
    <mergeCell ref="V18:W18"/>
    <mergeCell ref="N21:P21"/>
    <mergeCell ref="Q21:R21"/>
    <mergeCell ref="V21:W21"/>
    <mergeCell ref="X21:Y21"/>
    <mergeCell ref="Q17:R17"/>
    <mergeCell ref="V17:W17"/>
    <mergeCell ref="A27:R27"/>
    <mergeCell ref="AB18:AC19"/>
    <mergeCell ref="B20:C20"/>
    <mergeCell ref="G20:H20"/>
    <mergeCell ref="N20:P20"/>
    <mergeCell ref="Q20:R20"/>
    <mergeCell ref="V20:W20"/>
    <mergeCell ref="X20:Y20"/>
    <mergeCell ref="Z20:AA20"/>
    <mergeCell ref="AB20:AC20"/>
    <mergeCell ref="Z18:AA18"/>
    <mergeCell ref="X18:Y18"/>
    <mergeCell ref="Z21:AA21"/>
    <mergeCell ref="AB21:AC22"/>
    <mergeCell ref="B21:C21"/>
    <mergeCell ref="G21:H21"/>
  </mergeCells>
  <hyperlinks>
    <hyperlink ref="D18" r:id="rId1" display="http://172.16.10.102/ReportViewer.aspx?reportName=PProductStatisticsPecuniary&amp;@Clicked=Clicked&amp;@Detail=Pecuniary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param=1&amp;@CreateCaseType=&amp;@PBTradeUnitTypeID=&amp;@TradeUnitTypeID=" xr:uid="{00000000-0004-0000-6700-000000000000}"/>
    <hyperlink ref="F18" r:id="rId2" display="http://172.16.10.102/ReportViewer.aspx?reportName=PProductStatisticsDetailReport&amp;@Clicked=Clicked&amp;@Detail=Writ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1000000}"/>
    <hyperlink ref="I18" r:id="rId3" display="http://172.16.10.102/ReportViewer.aspx?reportName=PProductStatisticsDetailReport&amp;@Clicked=Clicked&amp;@Detail=Incapacity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2000000}"/>
    <hyperlink ref="K18" r:id="rId4" display="http://172.16.10.102/ReportViewer.aspx?reportName=PProductStatisticsDetailReport&amp;@Clicked=Clicked&amp;@Detail=Absolution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3000000}"/>
    <hyperlink ref="M18" r:id="rId5" display="http://172.16.10.102/ReportViewer.aspx?reportName=PProductStatisticsDetailReport&amp;@Clicked=Clicked&amp;@Detail=Penalty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4000000}"/>
    <hyperlink ref="Q18" r:id="rId6" display="http://172.16.10.102/ReportViewer.aspx?reportName=PProductStatisticsDetailReport&amp;@Clicked=Clicked&amp;@Detail=Remained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5000000}"/>
    <hyperlink ref="T18" r:id="rId7" display="http://172.16.10.102/ReportViewer.aspx?reportName=PProductStatisticsDetailReport&amp;@Clicked=Clicked&amp;@Detail=Output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6000000}"/>
    <hyperlink ref="V18" r:id="rId8" display="http://172.16.10.102/ReportViewer.aspx?reportName=PProductStatisticsDetailReport&amp;@Clicked=Clicked&amp;@Detail=Input&amp;@LCode=1&amp;@fromdatetime=1398/01/01&amp;@todatetime=1398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7000000}"/>
    <hyperlink ref="D20" r:id="rId9" display="http://172.16.10.102/ReportViewer.aspx?reportName=PProductStatisticsPecuniary&amp;@Clicked=Clicked&amp;@Detail=Pecuniary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param=1&amp;@CreateCaseType=&amp;@PBTradeUnitTypeID=&amp;@TradeUnitTypeID=" xr:uid="{00000000-0004-0000-6700-000008000000}"/>
    <hyperlink ref="F20" r:id="rId10" display="http://172.16.10.102/ReportViewer.aspx?reportName=PProductStatisticsDetailReport&amp;@Clicked=Clicked&amp;@Detail=Writ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9000000}"/>
    <hyperlink ref="I20" r:id="rId11" display="http://172.16.10.102/ReportViewer.aspx?reportName=PProductStatisticsDetailReport&amp;@Clicked=Clicked&amp;@Detail=Incapacity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A000000}"/>
    <hyperlink ref="K20" r:id="rId12" display="http://172.16.10.102/ReportViewer.aspx?reportName=PProductStatisticsDetailReport&amp;@Clicked=Clicked&amp;@Detail=Absolution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B000000}"/>
    <hyperlink ref="M20" r:id="rId13" display="http://172.16.10.102/ReportViewer.aspx?reportName=PProductStatisticsDetailReport&amp;@Clicked=Clicked&amp;@Detail=Penalty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C000000}"/>
    <hyperlink ref="Q20" r:id="rId14" display="http://172.16.10.102/ReportViewer.aspx?reportName=PProductStatisticsDetailReport&amp;@Clicked=Clicked&amp;@Detail=Remained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D000000}"/>
    <hyperlink ref="T20" r:id="rId15" display="http://172.16.10.102/ReportViewer.aspx?reportName=PProductStatisticsDetailReport&amp;@Clicked=Clicked&amp;@Detail=Output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E000000}"/>
    <hyperlink ref="V20" r:id="rId16" display="http://172.16.10.102/ReportViewer.aspx?reportName=PProductStatisticsDetailReport&amp;@Clicked=Clicked&amp;@Detail=Input&amp;@LCode=1&amp;@fromdatetime=1398/01/01&amp;@todatetime=1398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0F000000}"/>
    <hyperlink ref="D21" r:id="rId17" display="http://172.16.10.102/ReportViewer.aspx?reportName=PProductStatisticsPecuniary&amp;@Clicked=Clicked&amp;@Detail=Pecuniary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param=1&amp;@CreateCaseType=&amp;@PBTradeUnitTypeID=&amp;@TradeUnitTypeID=" xr:uid="{00000000-0004-0000-6700-000010000000}"/>
    <hyperlink ref="F21" r:id="rId18" display="http://172.16.10.102/ReportViewer.aspx?reportName=PProductStatisticsDetailReport&amp;@Clicked=Clicked&amp;@Detail=Writ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11000000}"/>
    <hyperlink ref="I21" r:id="rId19" display="http://172.16.10.102/ReportViewer.aspx?reportName=PProductStatisticsDetailReport&amp;@Clicked=Clicked&amp;@Detail=Incapacity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12000000}"/>
    <hyperlink ref="K21" r:id="rId20" display="http://172.16.10.102/ReportViewer.aspx?reportName=PProductStatisticsDetailReport&amp;@Clicked=Clicked&amp;@Detail=Absolution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13000000}"/>
    <hyperlink ref="M21" r:id="rId21" display="http://172.16.10.102/ReportViewer.aspx?reportName=PProductStatisticsDetailReport&amp;@Clicked=Clicked&amp;@Detail=Penalty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14000000}"/>
    <hyperlink ref="Q21" r:id="rId22" display="http://172.16.10.102/ReportViewer.aspx?reportName=PProductStatisticsDetailReport&amp;@Clicked=Clicked&amp;@Detail=Remained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15000000}"/>
    <hyperlink ref="T21" r:id="rId23" display="http://172.16.10.102/ReportViewer.aspx?reportName=PProductStatisticsDetailReport&amp;@Clicked=Clicked&amp;@Detail=Output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16000000}"/>
    <hyperlink ref="V21" r:id="rId24" display="http://172.16.10.102/ReportViewer.aspx?reportName=PProductStatisticsDetailReport&amp;@Clicked=Clicked&amp;@Detail=Input&amp;@LCode=1&amp;@fromdatetime=1398/01/01&amp;@todatetime=1398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700-000017000000}"/>
  </hyperlink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59"/>
  <dimension ref="A1:AF28"/>
  <sheetViews>
    <sheetView zoomScale="80" zoomScaleNormal="80" workbookViewId="0">
      <selection sqref="A1:B65536"/>
    </sheetView>
  </sheetViews>
  <sheetFormatPr defaultRowHeight="12.75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1" spans="1:32" ht="44.45" customHeight="1"/>
    <row r="2" spans="1:32" ht="14.85" customHeight="1">
      <c r="O2" s="332"/>
      <c r="P2" s="332"/>
      <c r="Q2" s="332"/>
      <c r="Y2" s="371" t="s">
        <v>73</v>
      </c>
      <c r="Z2" s="371"/>
      <c r="AA2" s="371"/>
      <c r="AB2" s="371"/>
    </row>
    <row r="3" spans="1:32" ht="7.3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4.85" customHeight="1">
      <c r="C4" s="369" t="s">
        <v>68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7.35" customHeight="1">
      <c r="C5" s="369"/>
      <c r="D5" s="369"/>
      <c r="E5" s="369"/>
      <c r="F5" s="369"/>
      <c r="G5" s="369"/>
      <c r="O5" s="332"/>
      <c r="P5" s="332"/>
      <c r="Q5" s="332"/>
      <c r="W5" s="462" t="s">
        <v>70</v>
      </c>
      <c r="X5" s="462"/>
      <c r="Y5" s="462"/>
      <c r="Z5" s="462"/>
      <c r="AA5" s="463" t="s">
        <v>60</v>
      </c>
      <c r="AB5" s="463"/>
    </row>
    <row r="6" spans="1:32" ht="14.85" customHeight="1">
      <c r="C6" s="369" t="s">
        <v>74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7.35" customHeight="1">
      <c r="C7" s="369"/>
      <c r="D7" s="369"/>
      <c r="E7" s="369"/>
      <c r="F7" s="369"/>
      <c r="G7" s="369"/>
      <c r="O7" s="332"/>
      <c r="P7" s="332"/>
      <c r="Q7" s="332"/>
    </row>
    <row r="8" spans="1:32" ht="14.1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0.75" customHeight="1">
      <c r="O9" s="332"/>
      <c r="P9" s="332"/>
      <c r="Q9" s="332"/>
    </row>
    <row r="10" spans="1:32" ht="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4.1" customHeight="1">
      <c r="W11" s="464"/>
      <c r="X11" s="464"/>
      <c r="Y11" s="464"/>
      <c r="Z11" s="464"/>
      <c r="AA11" s="464"/>
      <c r="AB11" s="464"/>
    </row>
    <row r="12" spans="1:32" ht="7.3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4.8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7.35" customHeight="1">
      <c r="W14" s="464"/>
      <c r="X14" s="464"/>
      <c r="Y14" s="464"/>
      <c r="Z14" s="464"/>
      <c r="AA14" s="464"/>
      <c r="AB14" s="464"/>
    </row>
    <row r="15" spans="1:32" ht="22.1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4.8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9.65" customHeight="1">
      <c r="A17" s="3"/>
      <c r="B17" s="342" t="s">
        <v>24</v>
      </c>
      <c r="C17" s="444"/>
      <c r="D17" s="78" t="s">
        <v>25</v>
      </c>
      <c r="E17" s="78" t="s">
        <v>26</v>
      </c>
      <c r="F17" s="78" t="s">
        <v>25</v>
      </c>
      <c r="G17" s="342" t="s">
        <v>26</v>
      </c>
      <c r="H17" s="444"/>
      <c r="I17" s="78" t="s">
        <v>25</v>
      </c>
      <c r="J17" s="78" t="s">
        <v>26</v>
      </c>
      <c r="K17" s="78" t="s">
        <v>25</v>
      </c>
      <c r="L17" s="78" t="s">
        <v>26</v>
      </c>
      <c r="M17" s="78" t="s">
        <v>25</v>
      </c>
      <c r="N17" s="342" t="s">
        <v>26</v>
      </c>
      <c r="O17" s="465"/>
      <c r="P17" s="444"/>
      <c r="Q17" s="342" t="s">
        <v>25</v>
      </c>
      <c r="R17" s="444"/>
      <c r="S17" s="78" t="s">
        <v>26</v>
      </c>
      <c r="T17" s="78" t="s">
        <v>25</v>
      </c>
      <c r="U17" s="78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9.65" customHeight="1">
      <c r="A18" s="3"/>
      <c r="B18" s="445">
        <v>384934400</v>
      </c>
      <c r="C18" s="446"/>
      <c r="D18" s="73">
        <v>135</v>
      </c>
      <c r="E18" s="79">
        <v>40348802</v>
      </c>
      <c r="F18" s="73">
        <v>12</v>
      </c>
      <c r="G18" s="445">
        <v>1</v>
      </c>
      <c r="H18" s="446"/>
      <c r="I18" s="73">
        <v>5</v>
      </c>
      <c r="J18" s="82">
        <v>593400</v>
      </c>
      <c r="K18" s="83">
        <v>1</v>
      </c>
      <c r="L18" s="82">
        <v>302332257</v>
      </c>
      <c r="M18" s="83">
        <v>149</v>
      </c>
      <c r="N18" s="447">
        <v>248000004</v>
      </c>
      <c r="O18" s="448"/>
      <c r="P18" s="449"/>
      <c r="Q18" s="450">
        <v>13</v>
      </c>
      <c r="R18" s="451"/>
      <c r="S18" s="82">
        <v>308682261</v>
      </c>
      <c r="T18" s="83">
        <v>167</v>
      </c>
      <c r="U18" s="82">
        <v>556682265</v>
      </c>
      <c r="V18" s="450">
        <v>180</v>
      </c>
      <c r="W18" s="451"/>
      <c r="X18" s="452" t="s">
        <v>8</v>
      </c>
      <c r="Y18" s="451"/>
      <c r="Z18" s="452" t="s">
        <v>27</v>
      </c>
      <c r="AA18" s="451"/>
      <c r="AB18" s="342" t="s">
        <v>43</v>
      </c>
      <c r="AC18" s="451"/>
      <c r="AD18" s="84" t="s">
        <v>64</v>
      </c>
      <c r="AE18" s="4"/>
    </row>
    <row r="19" spans="1:31" ht="3.75" customHeight="1">
      <c r="A19" s="3"/>
      <c r="B19" s="7"/>
      <c r="C19" s="8"/>
      <c r="D19" s="9"/>
      <c r="E19" s="9"/>
      <c r="F19" s="9"/>
      <c r="G19" s="7"/>
      <c r="H19" s="8"/>
      <c r="I19" s="9"/>
      <c r="J19" s="9"/>
      <c r="K19" s="9"/>
      <c r="L19" s="9"/>
      <c r="M19" s="9"/>
      <c r="N19" s="7"/>
      <c r="O19" s="2"/>
      <c r="P19" s="8"/>
      <c r="Q19" s="7"/>
      <c r="R19" s="8"/>
      <c r="S19" s="9"/>
      <c r="T19" s="9"/>
      <c r="U19" s="9"/>
      <c r="V19" s="7"/>
      <c r="W19" s="8"/>
      <c r="X19" s="7"/>
      <c r="Y19" s="8"/>
      <c r="Z19" s="7"/>
      <c r="AA19" s="8"/>
      <c r="AB19" s="453"/>
      <c r="AC19" s="454"/>
      <c r="AD19" s="9"/>
      <c r="AE19" s="4"/>
    </row>
    <row r="20" spans="1:31" ht="29.65" customHeight="1">
      <c r="A20" s="3"/>
      <c r="B20" s="455">
        <v>740449208828</v>
      </c>
      <c r="C20" s="456"/>
      <c r="D20" s="74">
        <v>1936</v>
      </c>
      <c r="E20" s="80">
        <v>8926539368</v>
      </c>
      <c r="F20" s="74">
        <v>168</v>
      </c>
      <c r="G20" s="455">
        <v>4264473400</v>
      </c>
      <c r="H20" s="456"/>
      <c r="I20" s="74">
        <v>38</v>
      </c>
      <c r="J20" s="81">
        <v>10070173500</v>
      </c>
      <c r="K20" s="85">
        <v>231</v>
      </c>
      <c r="L20" s="81">
        <v>385621136192</v>
      </c>
      <c r="M20" s="85">
        <v>1948</v>
      </c>
      <c r="N20" s="457">
        <v>117121827663</v>
      </c>
      <c r="O20" s="458"/>
      <c r="P20" s="459"/>
      <c r="Q20" s="460">
        <v>384</v>
      </c>
      <c r="R20" s="444"/>
      <c r="S20" s="81">
        <v>407551743465</v>
      </c>
      <c r="T20" s="85">
        <v>2372</v>
      </c>
      <c r="U20" s="81">
        <v>517399752919</v>
      </c>
      <c r="V20" s="460">
        <v>2557</v>
      </c>
      <c r="W20" s="444"/>
      <c r="X20" s="342" t="s">
        <v>8</v>
      </c>
      <c r="Y20" s="444"/>
      <c r="Z20" s="342" t="s">
        <v>27</v>
      </c>
      <c r="AA20" s="444"/>
      <c r="AB20" s="342" t="s">
        <v>28</v>
      </c>
      <c r="AC20" s="444"/>
      <c r="AD20" s="78" t="s">
        <v>65</v>
      </c>
      <c r="AE20" s="4"/>
    </row>
    <row r="21" spans="1:31" ht="29.65" customHeight="1">
      <c r="A21" s="3"/>
      <c r="B21" s="445">
        <v>998470252</v>
      </c>
      <c r="C21" s="446"/>
      <c r="D21" s="73">
        <v>17</v>
      </c>
      <c r="E21" s="79">
        <v>0</v>
      </c>
      <c r="F21" s="73">
        <v>0</v>
      </c>
      <c r="G21" s="445">
        <v>1989132600</v>
      </c>
      <c r="H21" s="446"/>
      <c r="I21" s="73">
        <v>1</v>
      </c>
      <c r="J21" s="82">
        <v>0</v>
      </c>
      <c r="K21" s="83">
        <v>0</v>
      </c>
      <c r="L21" s="82">
        <v>662551540</v>
      </c>
      <c r="M21" s="83">
        <v>23</v>
      </c>
      <c r="N21" s="447">
        <v>0</v>
      </c>
      <c r="O21" s="448"/>
      <c r="P21" s="449"/>
      <c r="Q21" s="450">
        <v>0</v>
      </c>
      <c r="R21" s="451"/>
      <c r="S21" s="82">
        <v>2651684140</v>
      </c>
      <c r="T21" s="83">
        <v>24</v>
      </c>
      <c r="U21" s="82">
        <v>2651684140</v>
      </c>
      <c r="V21" s="450">
        <v>24</v>
      </c>
      <c r="W21" s="451"/>
      <c r="X21" s="452" t="s">
        <v>8</v>
      </c>
      <c r="Y21" s="451"/>
      <c r="Z21" s="452" t="s">
        <v>27</v>
      </c>
      <c r="AA21" s="451"/>
      <c r="AB21" s="342" t="s">
        <v>42</v>
      </c>
      <c r="AC21" s="451"/>
      <c r="AD21" s="84" t="s">
        <v>66</v>
      </c>
      <c r="AE21" s="4"/>
    </row>
    <row r="22" spans="1:31" ht="3.75" customHeight="1">
      <c r="A22" s="3"/>
      <c r="B22" s="7"/>
      <c r="C22" s="8"/>
      <c r="D22" s="9"/>
      <c r="E22" s="9"/>
      <c r="F22" s="9"/>
      <c r="G22" s="7"/>
      <c r="H22" s="8"/>
      <c r="I22" s="9"/>
      <c r="J22" s="9"/>
      <c r="K22" s="9"/>
      <c r="L22" s="9"/>
      <c r="M22" s="9"/>
      <c r="N22" s="7"/>
      <c r="O22" s="2"/>
      <c r="P22" s="8"/>
      <c r="Q22" s="7"/>
      <c r="R22" s="8"/>
      <c r="S22" s="9"/>
      <c r="T22" s="9"/>
      <c r="U22" s="9"/>
      <c r="V22" s="7"/>
      <c r="W22" s="8"/>
      <c r="X22" s="7"/>
      <c r="Y22" s="8"/>
      <c r="Z22" s="7"/>
      <c r="AA22" s="8"/>
      <c r="AB22" s="453"/>
      <c r="AC22" s="454"/>
      <c r="AD22" s="9"/>
      <c r="AE22" s="4"/>
    </row>
    <row r="23" spans="1:31" ht="74.099999999999994" customHeight="1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</row>
    <row r="24" spans="1:31" ht="67.349999999999994" customHeight="1"/>
    <row r="25" spans="1:31" ht="67.349999999999994" customHeight="1"/>
    <row r="26" spans="1:31" ht="5.85" customHeight="1"/>
    <row r="27" spans="1:31" ht="22.15" customHeight="1">
      <c r="A27" s="349" t="s">
        <v>9</v>
      </c>
      <c r="B27" s="349"/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</row>
    <row r="28" spans="1:31" ht="1.5" customHeight="1"/>
  </sheetData>
  <mergeCells count="54">
    <mergeCell ref="Z21:AA21"/>
    <mergeCell ref="AB21:AC22"/>
    <mergeCell ref="A27:R27"/>
    <mergeCell ref="B21:C21"/>
    <mergeCell ref="G21:H21"/>
    <mergeCell ref="N21:P21"/>
    <mergeCell ref="Q21:R21"/>
    <mergeCell ref="V21:W21"/>
    <mergeCell ref="X21:Y21"/>
    <mergeCell ref="AB18:AC19"/>
    <mergeCell ref="B20:C20"/>
    <mergeCell ref="G20:H20"/>
    <mergeCell ref="N20:P20"/>
    <mergeCell ref="Q20:R20"/>
    <mergeCell ref="V20:W20"/>
    <mergeCell ref="X20:Y20"/>
    <mergeCell ref="Z20:AA20"/>
    <mergeCell ref="AB20:AC20"/>
    <mergeCell ref="B18:C18"/>
    <mergeCell ref="Z18:AA18"/>
    <mergeCell ref="X18:Y18"/>
    <mergeCell ref="W13:AB14"/>
    <mergeCell ref="Y2:AB2"/>
    <mergeCell ref="W3:AB4"/>
    <mergeCell ref="C4:G5"/>
    <mergeCell ref="AA5:AB6"/>
    <mergeCell ref="C6:G7"/>
    <mergeCell ref="O2:Q10"/>
    <mergeCell ref="W5:Z6"/>
    <mergeCell ref="C8:G8"/>
    <mergeCell ref="W10:AB12"/>
    <mergeCell ref="A12:V13"/>
    <mergeCell ref="AC12:AF13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G18:H18"/>
    <mergeCell ref="N18:P18"/>
    <mergeCell ref="Q18:R18"/>
    <mergeCell ref="V18:W18"/>
  </mergeCells>
  <hyperlinks>
    <hyperlink ref="D18" r:id="rId1" display="http://172.16.10.102/ReportViewer.aspx?reportName=PProductStatisticsPecuniary&amp;@Clicked=Clicked&amp;@Detail=Pecuniary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param=1&amp;@CreateCaseType=&amp;@PBTradeUnitTypeID=&amp;@TradeUnitTypeID=" xr:uid="{00000000-0004-0000-6800-000000000000}"/>
    <hyperlink ref="F18" r:id="rId2" display="http://172.16.10.102/ReportViewer.aspx?reportName=PProductStatisticsDetailReport&amp;@Clicked=Clicked&amp;@Detail=Writ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1000000}"/>
    <hyperlink ref="I18" r:id="rId3" display="http://172.16.10.102/ReportViewer.aspx?reportName=PProductStatisticsDetailReport&amp;@Clicked=Clicked&amp;@Detail=Incapacity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2000000}"/>
    <hyperlink ref="K18" r:id="rId4" display="http://172.16.10.102/ReportViewer.aspx?reportName=PProductStatisticsDetailReport&amp;@Clicked=Clicked&amp;@Detail=Absolution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3000000}"/>
    <hyperlink ref="M18" r:id="rId5" display="http://172.16.10.102/ReportViewer.aspx?reportName=PProductStatisticsDetailReport&amp;@Clicked=Clicked&amp;@Detail=Penalty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4000000}"/>
    <hyperlink ref="Q18" r:id="rId6" display="http://172.16.10.102/ReportViewer.aspx?reportName=PProductStatisticsDetailReport&amp;@Clicked=Clicked&amp;@Detail=Remained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5000000}"/>
    <hyperlink ref="T18" r:id="rId7" display="http://172.16.10.102/ReportViewer.aspx?reportName=PProductStatisticsDetailReport&amp;@Clicked=Clicked&amp;@Detail=Output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6000000}"/>
    <hyperlink ref="V18" r:id="rId8" display="http://172.16.10.102/ReportViewer.aspx?reportName=PProductStatisticsDetailReport&amp;@Clicked=Clicked&amp;@Detail=Input&amp;@LCode=1&amp;@fromdatetime=1397/01/01&amp;@todatetime=1397/12/03&amp;@CaseSubject=پرونده ويژه بهداشت، دارو و درمان&amp;extension=xls&amp;@CodeSubject=3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7000000}"/>
    <hyperlink ref="D20" r:id="rId9" display="http://172.16.10.102/ReportViewer.aspx?reportName=PProductStatisticsPecuniary&amp;@Clicked=Clicked&amp;@Detail=Pecuniary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param=1&amp;@CreateCaseType=&amp;@PBTradeUnitTypeID=&amp;@TradeUnitTypeID=" xr:uid="{00000000-0004-0000-6800-000008000000}"/>
    <hyperlink ref="F20" r:id="rId10" display="http://172.16.10.102/ReportViewer.aspx?reportName=PProductStatisticsDetailReport&amp;@Clicked=Clicked&amp;@Detail=Writ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9000000}"/>
    <hyperlink ref="I20" r:id="rId11" display="http://172.16.10.102/ReportViewer.aspx?reportName=PProductStatisticsDetailReport&amp;@Clicked=Clicked&amp;@Detail=Incapacity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A000000}"/>
    <hyperlink ref="K20" r:id="rId12" display="http://172.16.10.102/ReportViewer.aspx?reportName=PProductStatisticsDetailReport&amp;@Clicked=Clicked&amp;@Detail=Absolution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B000000}"/>
    <hyperlink ref="M20" r:id="rId13" display="http://172.16.10.102/ReportViewer.aspx?reportName=PProductStatisticsDetailReport&amp;@Clicked=Clicked&amp;@Detail=Penalty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C000000}"/>
    <hyperlink ref="Q20" r:id="rId14" display="http://172.16.10.102/ReportViewer.aspx?reportName=PProductStatisticsDetailReport&amp;@Clicked=Clicked&amp;@Detail=Remained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D000000}"/>
    <hyperlink ref="T20" r:id="rId15" display="http://172.16.10.102/ReportViewer.aspx?reportName=PProductStatisticsDetailReport&amp;@Clicked=Clicked&amp;@Detail=Output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E000000}"/>
    <hyperlink ref="V20" r:id="rId16" display="http://172.16.10.102/ReportViewer.aspx?reportName=PProductStatisticsDetailReport&amp;@Clicked=Clicked&amp;@Detail=Input&amp;@LCode=1&amp;@fromdatetime=1397/01/01&amp;@todatetime=1397/12/03&amp;@CaseSubject=کالا و خدمات&amp;extension=xls&amp;@CodeSubject=1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0F000000}"/>
    <hyperlink ref="D21" r:id="rId17" display="http://172.16.10.102/ReportViewer.aspx?reportName=PProductStatisticsPecuniary&amp;@Clicked=Clicked&amp;@Detail=Pecuniary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param=1&amp;@CreateCaseType=&amp;@PBTradeUnitTypeID=&amp;@TradeUnitTypeID=" xr:uid="{00000000-0004-0000-6800-000010000000}"/>
    <hyperlink ref="F21" r:id="rId18" display="http://172.16.10.102/ReportViewer.aspx?reportName=PProductStatisticsDetailReport&amp;@Clicked=Clicked&amp;@Detail=Writ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11000000}"/>
    <hyperlink ref="I21" r:id="rId19" display="http://172.16.10.102/ReportViewer.aspx?reportName=PProductStatisticsDetailReport&amp;@Clicked=Clicked&amp;@Detail=Incapacity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12000000}"/>
    <hyperlink ref="K21" r:id="rId20" display="http://172.16.10.102/ReportViewer.aspx?reportName=PProductStatisticsDetailReport&amp;@Clicked=Clicked&amp;@Detail=Absolution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13000000}"/>
    <hyperlink ref="M21" r:id="rId21" display="http://172.16.10.102/ReportViewer.aspx?reportName=PProductStatisticsDetailReport&amp;@Clicked=Clicked&amp;@Detail=Penalty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14000000}"/>
    <hyperlink ref="Q21" r:id="rId22" display="http://172.16.10.102/ReportViewer.aspx?reportName=PProductStatisticsDetailReport&amp;@Clicked=Clicked&amp;@Detail=Remained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15000000}"/>
    <hyperlink ref="T21" r:id="rId23" display="http://172.16.10.102/ReportViewer.aspx?reportName=PProductStatisticsDetailReport&amp;@Clicked=Clicked&amp;@Detail=Output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16000000}"/>
    <hyperlink ref="V21" r:id="rId24" display="http://172.16.10.102/ReportViewer.aspx?reportName=PProductStatisticsDetailReport&amp;@Clicked=Clicked&amp;@Detail=Input&amp;@LCode=1&amp;@fromdatetime=1397/01/01&amp;@todatetime=1397/12/03&amp;@CaseSubject=پرونده قاچاق کالا و ارز&amp;extension=xls&amp;@CodeSubject=2&amp;@ViolationPriceFrom=&amp;@ViolationPriceTo=&amp;@IntroductionCode=&amp;@NAJAUnitid=&amp;@ViolationTypeid=&amp;@ProductCurrencyTypeLevelCode='100001001860123706790%'&amp;@CaseType=اصلي&amp;@CodeCaseType=1&amp;@ImportanceDegree=&amp;@guId=&amp;@CreateCaseType=&amp;@PBTradeUnitTypeID=&amp;@TradeUnitTypeID=" xr:uid="{00000000-0004-0000-6800-000017000000}"/>
  </hyperlink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60">
    <tabColor indexed="21"/>
  </sheetPr>
  <dimension ref="A3:G26"/>
  <sheetViews>
    <sheetView rightToLeft="1" zoomScale="90" zoomScaleNormal="90" workbookViewId="0">
      <selection activeCell="J11" sqref="J11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16384" width="10.28515625" style="14"/>
  </cols>
  <sheetData>
    <row r="3" spans="1:7">
      <c r="A3" s="11"/>
      <c r="B3" s="11"/>
      <c r="C3" s="11"/>
      <c r="D3" s="12"/>
    </row>
    <row r="4" spans="1:7" ht="21.75" thickBot="1">
      <c r="G4" s="15"/>
    </row>
    <row r="5" spans="1:7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7" ht="21" customHeight="1">
      <c r="A6" s="299" t="s">
        <v>56</v>
      </c>
      <c r="B6" s="19" t="s">
        <v>50</v>
      </c>
      <c r="C6" s="20">
        <f>F6+E6-D6</f>
        <v>199</v>
      </c>
      <c r="D6" s="21">
        <f>'مرغ 97'!V20</f>
        <v>2557</v>
      </c>
      <c r="E6" s="21">
        <f>'مرغ 97'!T20</f>
        <v>2372</v>
      </c>
      <c r="F6" s="21">
        <f>'مرغ 97'!Q20</f>
        <v>384</v>
      </c>
      <c r="G6" s="22">
        <f>'مرغ 97'!B20</f>
        <v>740449208828</v>
      </c>
    </row>
    <row r="7" spans="1:7">
      <c r="A7" s="299"/>
      <c r="B7" s="23" t="s">
        <v>63</v>
      </c>
      <c r="C7" s="24">
        <f>F7+E7-D7</f>
        <v>314</v>
      </c>
      <c r="D7" s="24">
        <f>'مرغ 98'!V20</f>
        <v>5440</v>
      </c>
      <c r="E7" s="24">
        <f>'مرغ 98'!T20</f>
        <v>5559</v>
      </c>
      <c r="F7" s="24">
        <f>'مرغ 98'!Q20</f>
        <v>195</v>
      </c>
      <c r="G7" s="25">
        <f>'مرغ 98'!B20</f>
        <v>265563219332</v>
      </c>
    </row>
    <row r="8" spans="1:7" ht="30" customHeight="1" thickBot="1">
      <c r="A8" s="300"/>
      <c r="B8" s="26" t="s">
        <v>51</v>
      </c>
      <c r="C8" s="27">
        <f>C7/C6-1</f>
        <v>0.57788944723618085</v>
      </c>
      <c r="D8" s="27">
        <f>D7/D6-1</f>
        <v>1.1274931560422372</v>
      </c>
      <c r="E8" s="27">
        <f>E7/E6-1</f>
        <v>1.3435919055649239</v>
      </c>
      <c r="F8" s="27">
        <f>F7/F6-1</f>
        <v>-0.4921875</v>
      </c>
      <c r="G8" s="28">
        <f>G7/G6-1</f>
        <v>-0.64134850011881361</v>
      </c>
    </row>
    <row r="9" spans="1:7" ht="21" customHeight="1">
      <c r="A9" s="301" t="s">
        <v>57</v>
      </c>
      <c r="B9" s="19" t="s">
        <v>50</v>
      </c>
      <c r="C9" s="20">
        <f>F9+E9-D9</f>
        <v>0</v>
      </c>
      <c r="D9" s="21">
        <f>'مرغ 97'!V18</f>
        <v>180</v>
      </c>
      <c r="E9" s="21">
        <f>'مرغ 97'!T18</f>
        <v>167</v>
      </c>
      <c r="F9" s="21">
        <f>'مرغ 97'!Q18</f>
        <v>13</v>
      </c>
      <c r="G9" s="22">
        <f>'مرغ 97'!B18</f>
        <v>384934400</v>
      </c>
    </row>
    <row r="10" spans="1:7" ht="21" customHeight="1">
      <c r="A10" s="301"/>
      <c r="B10" s="23" t="s">
        <v>63</v>
      </c>
      <c r="C10" s="24">
        <f>F10+E10-D10</f>
        <v>7</v>
      </c>
      <c r="D10" s="24">
        <f>'مرغ 98'!V18</f>
        <v>192</v>
      </c>
      <c r="E10" s="24">
        <f>'مرغ 98'!T18</f>
        <v>193</v>
      </c>
      <c r="F10" s="24">
        <f>'مرغ 98'!Q18</f>
        <v>6</v>
      </c>
      <c r="G10" s="25">
        <f>'مرغ 98'!B18</f>
        <v>541829000</v>
      </c>
    </row>
    <row r="11" spans="1:7" ht="30" customHeight="1" thickBot="1">
      <c r="A11" s="301"/>
      <c r="B11" s="29" t="s">
        <v>51</v>
      </c>
      <c r="C11" s="30" t="e">
        <f>C10/C9-1</f>
        <v>#DIV/0!</v>
      </c>
      <c r="D11" s="30">
        <f>D10/D9-1</f>
        <v>6.6666666666666652E-2</v>
      </c>
      <c r="E11" s="30">
        <f>E10/E9-1</f>
        <v>0.15568862275449091</v>
      </c>
      <c r="F11" s="30">
        <f>F10/F9-1</f>
        <v>-0.53846153846153844</v>
      </c>
      <c r="G11" s="31">
        <f>G10/G9-1</f>
        <v>0.40758789030026943</v>
      </c>
    </row>
    <row r="12" spans="1:7" ht="21" customHeight="1">
      <c r="A12" s="302" t="s">
        <v>58</v>
      </c>
      <c r="B12" s="32" t="s">
        <v>50</v>
      </c>
      <c r="C12" s="33">
        <f>F12+E12-D12</f>
        <v>0</v>
      </c>
      <c r="D12" s="34">
        <f>'مرغ 97'!V21</f>
        <v>24</v>
      </c>
      <c r="E12" s="34">
        <f>'مرغ 97'!T21</f>
        <v>24</v>
      </c>
      <c r="F12" s="34">
        <f>'مرغ 97'!Q21</f>
        <v>0</v>
      </c>
      <c r="G12" s="35">
        <f>'مرغ 97'!B21</f>
        <v>998470252</v>
      </c>
    </row>
    <row r="13" spans="1:7" ht="21" customHeight="1">
      <c r="A13" s="301"/>
      <c r="B13" s="23" t="s">
        <v>63</v>
      </c>
      <c r="C13" s="24">
        <f>F13+E13-D13</f>
        <v>0</v>
      </c>
      <c r="D13" s="24">
        <f>'مرغ 98'!V21</f>
        <v>35</v>
      </c>
      <c r="E13" s="24">
        <f>'مرغ 98'!T21</f>
        <v>33</v>
      </c>
      <c r="F13" s="24">
        <f>'مرغ 98'!Q21</f>
        <v>2</v>
      </c>
      <c r="G13" s="25">
        <f>'مرغ 98'!B21</f>
        <v>833637998</v>
      </c>
    </row>
    <row r="14" spans="1:7" ht="30" customHeight="1" thickBot="1">
      <c r="A14" s="301"/>
      <c r="B14" s="36" t="s">
        <v>51</v>
      </c>
      <c r="C14" s="30" t="e">
        <f>C13/C12-1</f>
        <v>#DIV/0!</v>
      </c>
      <c r="D14" s="30">
        <f>D13/D12-1</f>
        <v>0.45833333333333326</v>
      </c>
      <c r="E14" s="30">
        <f>E13/E12-1</f>
        <v>0.375</v>
      </c>
      <c r="F14" s="30" t="e">
        <f>F13/F12-1</f>
        <v>#DIV/0!</v>
      </c>
      <c r="G14" s="31">
        <f>G13/G12-1</f>
        <v>-0.16508479213059224</v>
      </c>
    </row>
    <row r="15" spans="1:7">
      <c r="A15" s="413" t="s">
        <v>59</v>
      </c>
      <c r="B15" s="37" t="s">
        <v>50</v>
      </c>
      <c r="C15" s="38">
        <f t="shared" ref="C15:G16" si="0">C6+C9+C12</f>
        <v>199</v>
      </c>
      <c r="D15" s="38">
        <f t="shared" si="0"/>
        <v>2761</v>
      </c>
      <c r="E15" s="38">
        <f t="shared" si="0"/>
        <v>2563</v>
      </c>
      <c r="F15" s="38">
        <f t="shared" si="0"/>
        <v>397</v>
      </c>
      <c r="G15" s="39">
        <f t="shared" si="0"/>
        <v>741832613480</v>
      </c>
    </row>
    <row r="16" spans="1:7" ht="21.75" thickBot="1">
      <c r="A16" s="414"/>
      <c r="B16" s="23" t="s">
        <v>63</v>
      </c>
      <c r="C16" s="40">
        <f t="shared" si="0"/>
        <v>321</v>
      </c>
      <c r="D16" s="40">
        <f t="shared" si="0"/>
        <v>5667</v>
      </c>
      <c r="E16" s="40">
        <f t="shared" si="0"/>
        <v>5785</v>
      </c>
      <c r="F16" s="40">
        <f t="shared" si="0"/>
        <v>203</v>
      </c>
      <c r="G16" s="41">
        <f t="shared" si="0"/>
        <v>266938686330</v>
      </c>
    </row>
    <row r="17" spans="1:7" ht="30" customHeight="1" thickBot="1">
      <c r="A17" s="415"/>
      <c r="B17" s="42" t="s">
        <v>51</v>
      </c>
      <c r="C17" s="43">
        <f>C16/C15-1</f>
        <v>0.61306532663316582</v>
      </c>
      <c r="D17" s="43">
        <f>D16/D15-1</f>
        <v>1.0525172039116262</v>
      </c>
      <c r="E17" s="43">
        <f>E16/E15-1</f>
        <v>1.2571205618415919</v>
      </c>
      <c r="F17" s="43">
        <f>F16/F15-1</f>
        <v>-0.48866498740554154</v>
      </c>
      <c r="G17" s="44">
        <f>G16/G15-1</f>
        <v>-0.6401631830693344</v>
      </c>
    </row>
    <row r="18" spans="1:7" ht="21.75" thickTop="1"/>
    <row r="22" spans="1:7">
      <c r="C22" s="45"/>
      <c r="D22" s="46"/>
      <c r="E22" s="46"/>
      <c r="F22" s="46"/>
      <c r="G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61"/>
  <dimension ref="A2:AF26"/>
  <sheetViews>
    <sheetView zoomScale="70" zoomScaleNormal="70" workbookViewId="0">
      <selection activeCell="B1" sqref="B1:C65536"/>
    </sheetView>
  </sheetViews>
  <sheetFormatPr defaultRowHeight="12.75"/>
  <sheetData>
    <row r="2" spans="1:32" ht="13.5">
      <c r="O2" s="332"/>
      <c r="P2" s="332"/>
      <c r="Q2" s="332"/>
      <c r="Y2" s="371" t="s">
        <v>77</v>
      </c>
      <c r="Z2" s="371"/>
      <c r="AA2" s="371"/>
      <c r="AB2" s="371"/>
    </row>
    <row r="3" spans="1:32" ht="12.7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12.75" customHeight="1">
      <c r="C4" s="369" t="s">
        <v>68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12.75" customHeight="1">
      <c r="C5" s="369"/>
      <c r="D5" s="369"/>
      <c r="E5" s="369"/>
      <c r="F5" s="369"/>
      <c r="G5" s="369"/>
      <c r="O5" s="332"/>
      <c r="P5" s="332"/>
      <c r="Q5" s="332"/>
      <c r="W5" s="462" t="s">
        <v>71</v>
      </c>
      <c r="X5" s="462"/>
      <c r="Y5" s="462"/>
      <c r="Z5" s="462"/>
      <c r="AA5" s="463" t="s">
        <v>60</v>
      </c>
      <c r="AB5" s="463"/>
    </row>
    <row r="6" spans="1:32" ht="12.75" customHeight="1">
      <c r="C6" s="369" t="s">
        <v>69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12.75" customHeight="1">
      <c r="C7" s="369"/>
      <c r="D7" s="369"/>
      <c r="E7" s="369"/>
      <c r="F7" s="369"/>
      <c r="G7" s="369"/>
      <c r="O7" s="332"/>
      <c r="P7" s="332"/>
      <c r="Q7" s="332"/>
    </row>
    <row r="8" spans="1:32" ht="13.5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>
      <c r="O9" s="332"/>
      <c r="P9" s="332"/>
      <c r="Q9" s="332"/>
    </row>
    <row r="10" spans="1:32" ht="12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12.75" customHeight="1">
      <c r="W11" s="464"/>
      <c r="X11" s="464"/>
      <c r="Y11" s="464"/>
      <c r="Z11" s="464"/>
      <c r="AA11" s="464"/>
      <c r="AB11" s="464"/>
    </row>
    <row r="12" spans="1:32" ht="12.7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12.7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12.75" customHeight="1">
      <c r="W14" s="464"/>
      <c r="X14" s="464"/>
      <c r="Y14" s="464"/>
      <c r="Z14" s="464"/>
      <c r="AA14" s="464"/>
      <c r="AB14" s="464"/>
    </row>
    <row r="15" spans="1:3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17.25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34.5">
      <c r="A17" s="3"/>
      <c r="B17" s="342" t="s">
        <v>24</v>
      </c>
      <c r="C17" s="444"/>
      <c r="D17" s="87" t="s">
        <v>25</v>
      </c>
      <c r="E17" s="87" t="s">
        <v>26</v>
      </c>
      <c r="F17" s="87" t="s">
        <v>25</v>
      </c>
      <c r="G17" s="342" t="s">
        <v>26</v>
      </c>
      <c r="H17" s="444"/>
      <c r="I17" s="87" t="s">
        <v>25</v>
      </c>
      <c r="J17" s="87" t="s">
        <v>26</v>
      </c>
      <c r="K17" s="87" t="s">
        <v>25</v>
      </c>
      <c r="L17" s="87" t="s">
        <v>26</v>
      </c>
      <c r="M17" s="87" t="s">
        <v>25</v>
      </c>
      <c r="N17" s="342" t="s">
        <v>26</v>
      </c>
      <c r="O17" s="465"/>
      <c r="P17" s="444"/>
      <c r="Q17" s="342" t="s">
        <v>25</v>
      </c>
      <c r="R17" s="444"/>
      <c r="S17" s="87" t="s">
        <v>26</v>
      </c>
      <c r="T17" s="87" t="s">
        <v>25</v>
      </c>
      <c r="U17" s="87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17.25" customHeight="1">
      <c r="A18" s="3"/>
      <c r="B18" s="455">
        <v>0</v>
      </c>
      <c r="C18" s="456"/>
      <c r="D18" s="74">
        <v>0</v>
      </c>
      <c r="E18" s="90">
        <v>1355736376000</v>
      </c>
      <c r="F18" s="74">
        <v>3</v>
      </c>
      <c r="G18" s="455">
        <v>1489727620350</v>
      </c>
      <c r="H18" s="456"/>
      <c r="I18" s="74">
        <v>3</v>
      </c>
      <c r="J18" s="91">
        <v>5291244350</v>
      </c>
      <c r="K18" s="95">
        <v>5</v>
      </c>
      <c r="L18" s="91">
        <v>514800000000</v>
      </c>
      <c r="M18" s="95">
        <v>5</v>
      </c>
      <c r="N18" s="457">
        <v>514800000000</v>
      </c>
      <c r="O18" s="458"/>
      <c r="P18" s="459"/>
      <c r="Q18" s="460">
        <v>1</v>
      </c>
      <c r="R18" s="444"/>
      <c r="S18" s="91">
        <v>3365555240700</v>
      </c>
      <c r="T18" s="95">
        <v>16</v>
      </c>
      <c r="U18" s="91">
        <v>3880355240700</v>
      </c>
      <c r="V18" s="460">
        <v>17</v>
      </c>
      <c r="W18" s="444"/>
      <c r="X18" s="342" t="s">
        <v>8</v>
      </c>
      <c r="Y18" s="444"/>
      <c r="Z18" s="342" t="s">
        <v>27</v>
      </c>
      <c r="AA18" s="444"/>
      <c r="AB18" s="342" t="s">
        <v>28</v>
      </c>
      <c r="AC18" s="444"/>
      <c r="AD18" s="95">
        <v>1</v>
      </c>
      <c r="AE18" s="4"/>
    </row>
    <row r="19" spans="1:31" ht="17.25" customHeight="1">
      <c r="A19" s="3"/>
      <c r="B19" s="445">
        <v>0</v>
      </c>
      <c r="C19" s="446"/>
      <c r="D19" s="73">
        <v>0</v>
      </c>
      <c r="E19" s="88">
        <v>0</v>
      </c>
      <c r="F19" s="73">
        <v>0</v>
      </c>
      <c r="G19" s="445">
        <v>0</v>
      </c>
      <c r="H19" s="446"/>
      <c r="I19" s="73">
        <v>0</v>
      </c>
      <c r="J19" s="92">
        <v>0</v>
      </c>
      <c r="K19" s="94">
        <v>0</v>
      </c>
      <c r="L19" s="92">
        <v>0</v>
      </c>
      <c r="M19" s="94">
        <v>0</v>
      </c>
      <c r="N19" s="447">
        <v>1937460000</v>
      </c>
      <c r="O19" s="448"/>
      <c r="P19" s="449"/>
      <c r="Q19" s="450">
        <v>1</v>
      </c>
      <c r="R19" s="451"/>
      <c r="S19" s="92">
        <v>0</v>
      </c>
      <c r="T19" s="94">
        <v>0</v>
      </c>
      <c r="U19" s="92">
        <v>1937460000</v>
      </c>
      <c r="V19" s="450">
        <v>1</v>
      </c>
      <c r="W19" s="451"/>
      <c r="X19" s="452" t="s">
        <v>8</v>
      </c>
      <c r="Y19" s="451"/>
      <c r="Z19" s="452" t="s">
        <v>27</v>
      </c>
      <c r="AA19" s="451"/>
      <c r="AB19" s="342" t="s">
        <v>42</v>
      </c>
      <c r="AC19" s="451"/>
      <c r="AD19" s="94">
        <v>2</v>
      </c>
      <c r="AE19" s="4"/>
    </row>
    <row r="20" spans="1:31" ht="12.75" customHeight="1">
      <c r="A20" s="3"/>
      <c r="B20" s="7"/>
      <c r="C20" s="8"/>
      <c r="D20" s="9"/>
      <c r="E20" s="9"/>
      <c r="F20" s="9"/>
      <c r="G20" s="7"/>
      <c r="H20" s="8"/>
      <c r="I20" s="9"/>
      <c r="J20" s="9"/>
      <c r="K20" s="9"/>
      <c r="L20" s="9"/>
      <c r="M20" s="9"/>
      <c r="N20" s="7"/>
      <c r="O20" s="2"/>
      <c r="P20" s="8"/>
      <c r="Q20" s="7"/>
      <c r="R20" s="8"/>
      <c r="S20" s="9"/>
      <c r="T20" s="9"/>
      <c r="U20" s="9"/>
      <c r="V20" s="7"/>
      <c r="W20" s="8"/>
      <c r="X20" s="7"/>
      <c r="Y20" s="8"/>
      <c r="Z20" s="7"/>
      <c r="AA20" s="8"/>
      <c r="AB20" s="453"/>
      <c r="AC20" s="454"/>
      <c r="AD20" s="9"/>
      <c r="AE20" s="4"/>
    </row>
    <row r="21" spans="1:31" ht="17.2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2" spans="1:31" ht="12.75" customHeight="1"/>
    <row r="26" spans="1:31">
      <c r="A26" s="349" t="s">
        <v>9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</row>
  </sheetData>
  <mergeCells count="46">
    <mergeCell ref="Z19:AA19"/>
    <mergeCell ref="AB19:AC20"/>
    <mergeCell ref="A26:R26"/>
    <mergeCell ref="AB18:AC18"/>
    <mergeCell ref="B19:C19"/>
    <mergeCell ref="G19:H19"/>
    <mergeCell ref="N19:P19"/>
    <mergeCell ref="Q19:R19"/>
    <mergeCell ref="V19:W19"/>
    <mergeCell ref="X19:Y19"/>
    <mergeCell ref="Z18:AA18"/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10.102/ReportViewer.aspx?reportName=PProductStatisticsPecuniary&amp;@Clicked=Clicked&amp;@Detail=Pecuniary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param=1&amp;@CreateCaseType=&amp;@PBTradeUnitTypeID=&amp;@TradeUnitTypeID=" xr:uid="{00000000-0004-0000-6A00-000000000000}"/>
    <hyperlink ref="F18" r:id="rId2" display="http://172.16.10.102/ReportViewer.aspx?reportName=PProductStatisticsDetailReport&amp;@Clicked=Clicked&amp;@Detail=Writ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1000000}"/>
    <hyperlink ref="I18" r:id="rId3" display="http://172.16.10.102/ReportViewer.aspx?reportName=PProductStatisticsDetailReport&amp;@Clicked=Clicked&amp;@Detail=Incapacity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2000000}"/>
    <hyperlink ref="K18" r:id="rId4" display="http://172.16.10.102/ReportViewer.aspx?reportName=PProductStatisticsDetailReport&amp;@Clicked=Clicked&amp;@Detail=Absolution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3000000}"/>
    <hyperlink ref="M18" r:id="rId5" display="http://172.16.10.102/ReportViewer.aspx?reportName=PProductStatisticsDetailReport&amp;@Clicked=Clicked&amp;@Detail=Penalty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4000000}"/>
    <hyperlink ref="Q18" r:id="rId6" display="http://172.16.10.102/ReportViewer.aspx?reportName=PProductStatisticsDetailReport&amp;@Clicked=Clicked&amp;@Detail=Remained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5000000}"/>
    <hyperlink ref="T18" r:id="rId7" display="http://172.16.10.102/ReportViewer.aspx?reportName=PProductStatisticsDetailReport&amp;@Clicked=Clicked&amp;@Detail=Output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6000000}"/>
    <hyperlink ref="V18" r:id="rId8" display="http://172.16.10.102/ReportViewer.aspx?reportName=PProductStatisticsDetailReport&amp;@Clicked=Clicked&amp;@Detail=Input&amp;@LCode=1&amp;@fromdatetime=1397/01/01&amp;@todatetime=1397/12/29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7000000}"/>
    <hyperlink ref="D19" r:id="rId9" display="http://172.16.10.102/ReportViewer.aspx?reportName=PProductStatisticsPecuniary&amp;@Clicked=Clicked&amp;@Detail=Pecuniary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param=1&amp;@CreateCaseType=&amp;@PBTradeUnitTypeID=&amp;@TradeUnitTypeID=" xr:uid="{00000000-0004-0000-6A00-000008000000}"/>
    <hyperlink ref="F19" r:id="rId10" display="http://172.16.10.102/ReportViewer.aspx?reportName=PProductStatisticsDetailReport&amp;@Clicked=Clicked&amp;@Detail=Writ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9000000}"/>
    <hyperlink ref="I19" r:id="rId11" display="http://172.16.10.102/ReportViewer.aspx?reportName=PProductStatisticsDetailReport&amp;@Clicked=Clicked&amp;@Detail=Incapacity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A000000}"/>
    <hyperlink ref="K19" r:id="rId12" display="http://172.16.10.102/ReportViewer.aspx?reportName=PProductStatisticsDetailReport&amp;@Clicked=Clicked&amp;@Detail=Absolution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B000000}"/>
    <hyperlink ref="M19" r:id="rId13" display="http://172.16.10.102/ReportViewer.aspx?reportName=PProductStatisticsDetailReport&amp;@Clicked=Clicked&amp;@Detail=Penalty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C000000}"/>
    <hyperlink ref="Q19" r:id="rId14" display="http://172.16.10.102/ReportViewer.aspx?reportName=PProductStatisticsDetailReport&amp;@Clicked=Clicked&amp;@Detail=Remained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D000000}"/>
    <hyperlink ref="T19" r:id="rId15" display="http://172.16.10.102/ReportViewer.aspx?reportName=PProductStatisticsDetailReport&amp;@Clicked=Clicked&amp;@Detail=Output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E000000}"/>
    <hyperlink ref="V19" r:id="rId16" display="http://172.16.10.102/ReportViewer.aspx?reportName=PProductStatisticsDetailReport&amp;@Clicked=Clicked&amp;@Detail=Input&amp;@LCode=1&amp;@fromdatetime=1397/01/01&amp;@todatetime=1397/12/29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A00-00000F000000}"/>
  </hyperlink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62">
    <tabColor rgb="FF00B0F0"/>
  </sheetPr>
  <dimension ref="A3:H9"/>
  <sheetViews>
    <sheetView rightToLeft="1" topLeftCell="A4" zoomScaleNormal="100" workbookViewId="0">
      <selection activeCell="B1" sqref="B1:C65536"/>
    </sheetView>
  </sheetViews>
  <sheetFormatPr defaultColWidth="10.28515625" defaultRowHeight="21"/>
  <cols>
    <col min="1" max="1" width="35" style="13" bestFit="1" customWidth="1"/>
    <col min="2" max="2" width="10" style="13" bestFit="1" customWidth="1"/>
    <col min="3" max="3" width="10.140625" style="13" bestFit="1" customWidth="1"/>
    <col min="4" max="4" width="9" style="13" bestFit="1" customWidth="1"/>
    <col min="5" max="5" width="10.140625" style="13" bestFit="1" customWidth="1"/>
    <col min="6" max="6" width="25.28515625" style="15" customWidth="1"/>
    <col min="7" max="7" width="10.28515625" style="14" customWidth="1"/>
    <col min="8" max="8" width="16.42578125" style="14" bestFit="1" customWidth="1"/>
    <col min="9" max="16384" width="10.28515625" style="14"/>
  </cols>
  <sheetData>
    <row r="3" spans="1:8">
      <c r="A3" s="11"/>
      <c r="B3" s="11"/>
      <c r="C3" s="12"/>
    </row>
    <row r="4" spans="1:8" ht="21.75" thickBot="1">
      <c r="F4" s="54"/>
    </row>
    <row r="5" spans="1:8" ht="22.5" thickTop="1" thickBot="1">
      <c r="A5" s="64" t="s">
        <v>55</v>
      </c>
      <c r="B5" s="65" t="s">
        <v>48</v>
      </c>
      <c r="C5" s="65" t="s">
        <v>41</v>
      </c>
      <c r="D5" s="65" t="s">
        <v>40</v>
      </c>
      <c r="E5" s="65" t="s">
        <v>39</v>
      </c>
      <c r="F5" s="66" t="s">
        <v>49</v>
      </c>
    </row>
    <row r="6" spans="1:8" ht="21" customHeight="1">
      <c r="A6" s="71" t="s">
        <v>56</v>
      </c>
      <c r="B6" s="67">
        <f>E6+D6-C6</f>
        <v>0</v>
      </c>
      <c r="C6" s="67">
        <f>'فولاد سال 97 '!V18</f>
        <v>17</v>
      </c>
      <c r="D6" s="67">
        <f>'فولاد سال 97 '!T18</f>
        <v>16</v>
      </c>
      <c r="E6" s="67">
        <f>'فولاد سال 97 '!Q18</f>
        <v>1</v>
      </c>
      <c r="F6" s="68">
        <f>'فولاد سال 97 '!B18</f>
        <v>0</v>
      </c>
    </row>
    <row r="7" spans="1:8" ht="21" customHeight="1" thickBot="1">
      <c r="A7" s="72" t="s">
        <v>58</v>
      </c>
      <c r="B7" s="69">
        <f>E7+D7-C7</f>
        <v>0</v>
      </c>
      <c r="C7" s="69">
        <f>'فولاد سال 97 '!V19</f>
        <v>1</v>
      </c>
      <c r="D7" s="69">
        <f>'فولاد سال 97 '!T19</f>
        <v>0</v>
      </c>
      <c r="E7" s="69">
        <f>'فولاد سال 97 '!Q19</f>
        <v>1</v>
      </c>
      <c r="F7" s="70">
        <f>'فولاد سال 97 '!B19</f>
        <v>0</v>
      </c>
    </row>
    <row r="8" spans="1:8" ht="21.75" thickBot="1">
      <c r="A8" s="75" t="s">
        <v>59</v>
      </c>
      <c r="B8" s="76">
        <f>E8+D8-C8</f>
        <v>0</v>
      </c>
      <c r="C8" s="76">
        <f>SUM(C6:C7)</f>
        <v>18</v>
      </c>
      <c r="D8" s="76">
        <f>SUM(D6:D7)</f>
        <v>16</v>
      </c>
      <c r="E8" s="76">
        <f>SUM(E6:E7)</f>
        <v>2</v>
      </c>
      <c r="F8" s="77">
        <f>SUM(F6:F7)</f>
        <v>0</v>
      </c>
      <c r="H8" s="56"/>
    </row>
    <row r="9" spans="1:8" ht="21.75" thickTop="1"/>
  </sheetData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63"/>
  <dimension ref="A2:AF26"/>
  <sheetViews>
    <sheetView topLeftCell="A10" zoomScale="70" zoomScaleNormal="70" workbookViewId="0">
      <selection activeCell="B1" sqref="B1:C65536"/>
    </sheetView>
  </sheetViews>
  <sheetFormatPr defaultRowHeight="30.75" customHeight="1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2" spans="1:32" ht="30.75" customHeight="1">
      <c r="O2" s="332"/>
      <c r="P2" s="332"/>
      <c r="Q2" s="332"/>
      <c r="Y2" s="371" t="s">
        <v>77</v>
      </c>
      <c r="Z2" s="371"/>
      <c r="AA2" s="371"/>
      <c r="AB2" s="371"/>
    </row>
    <row r="3" spans="1:32" ht="30.7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30.75" customHeight="1">
      <c r="C4" s="369" t="s">
        <v>67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30.75" customHeight="1">
      <c r="C5" s="369"/>
      <c r="D5" s="369"/>
      <c r="E5" s="369"/>
      <c r="F5" s="369"/>
      <c r="G5" s="369"/>
      <c r="O5" s="332"/>
      <c r="P5" s="332"/>
      <c r="Q5" s="332"/>
      <c r="W5" s="462" t="s">
        <v>71</v>
      </c>
      <c r="X5" s="462"/>
      <c r="Y5" s="462"/>
      <c r="Z5" s="462"/>
      <c r="AA5" s="463" t="s">
        <v>60</v>
      </c>
      <c r="AB5" s="463"/>
    </row>
    <row r="6" spans="1:32" ht="30.75" customHeight="1">
      <c r="C6" s="369" t="s">
        <v>76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30.75" customHeight="1">
      <c r="C7" s="369"/>
      <c r="D7" s="369"/>
      <c r="E7" s="369"/>
      <c r="F7" s="369"/>
      <c r="G7" s="369"/>
      <c r="O7" s="332"/>
      <c r="P7" s="332"/>
      <c r="Q7" s="332"/>
    </row>
    <row r="8" spans="1:32" ht="30.75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30.75" customHeight="1">
      <c r="O9" s="332"/>
      <c r="P9" s="332"/>
      <c r="Q9" s="332"/>
    </row>
    <row r="10" spans="1:32" ht="30.7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30.75" customHeight="1">
      <c r="W11" s="464"/>
      <c r="X11" s="464"/>
      <c r="Y11" s="464"/>
      <c r="Z11" s="464"/>
      <c r="AA11" s="464"/>
      <c r="AB11" s="464"/>
    </row>
    <row r="12" spans="1:32" ht="30.7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30.7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30.75" customHeight="1">
      <c r="W14" s="464"/>
      <c r="X14" s="464"/>
      <c r="Y14" s="464"/>
      <c r="Z14" s="464"/>
      <c r="AA14" s="464"/>
      <c r="AB14" s="464"/>
    </row>
    <row r="15" spans="1:32" ht="30.7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30.7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30.75" customHeight="1">
      <c r="A17" s="3"/>
      <c r="B17" s="342" t="s">
        <v>24</v>
      </c>
      <c r="C17" s="444"/>
      <c r="D17" s="87" t="s">
        <v>25</v>
      </c>
      <c r="E17" s="87" t="s">
        <v>26</v>
      </c>
      <c r="F17" s="87" t="s">
        <v>25</v>
      </c>
      <c r="G17" s="342" t="s">
        <v>26</v>
      </c>
      <c r="H17" s="444"/>
      <c r="I17" s="87" t="s">
        <v>25</v>
      </c>
      <c r="J17" s="87" t="s">
        <v>26</v>
      </c>
      <c r="K17" s="87" t="s">
        <v>25</v>
      </c>
      <c r="L17" s="87" t="s">
        <v>26</v>
      </c>
      <c r="M17" s="87" t="s">
        <v>25</v>
      </c>
      <c r="N17" s="342" t="s">
        <v>26</v>
      </c>
      <c r="O17" s="465"/>
      <c r="P17" s="444"/>
      <c r="Q17" s="342" t="s">
        <v>25</v>
      </c>
      <c r="R17" s="444"/>
      <c r="S17" s="87" t="s">
        <v>26</v>
      </c>
      <c r="T17" s="87" t="s">
        <v>25</v>
      </c>
      <c r="U17" s="87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30.75" customHeight="1">
      <c r="A18" s="3"/>
      <c r="B18" s="455">
        <v>39600000</v>
      </c>
      <c r="C18" s="456"/>
      <c r="D18" s="89" t="s">
        <v>66</v>
      </c>
      <c r="E18" s="90">
        <v>514800000000</v>
      </c>
      <c r="F18" s="89" t="s">
        <v>64</v>
      </c>
      <c r="G18" s="455">
        <v>0</v>
      </c>
      <c r="H18" s="456"/>
      <c r="I18" s="89" t="s">
        <v>84</v>
      </c>
      <c r="J18" s="91">
        <v>0</v>
      </c>
      <c r="K18" s="87" t="s">
        <v>84</v>
      </c>
      <c r="L18" s="91">
        <v>21650000</v>
      </c>
      <c r="M18" s="87" t="s">
        <v>66</v>
      </c>
      <c r="N18" s="457">
        <v>0</v>
      </c>
      <c r="O18" s="458"/>
      <c r="P18" s="459"/>
      <c r="Q18" s="342" t="s">
        <v>83</v>
      </c>
      <c r="R18" s="444"/>
      <c r="S18" s="91">
        <v>1029621650000</v>
      </c>
      <c r="T18" s="87" t="s">
        <v>79</v>
      </c>
      <c r="U18" s="91">
        <v>514821650000</v>
      </c>
      <c r="V18" s="342" t="s">
        <v>81</v>
      </c>
      <c r="W18" s="444"/>
      <c r="X18" s="342" t="s">
        <v>8</v>
      </c>
      <c r="Y18" s="444"/>
      <c r="Z18" s="342" t="s">
        <v>27</v>
      </c>
      <c r="AA18" s="444"/>
      <c r="AB18" s="342" t="s">
        <v>28</v>
      </c>
      <c r="AC18" s="444"/>
      <c r="AD18" s="87" t="s">
        <v>64</v>
      </c>
      <c r="AE18" s="4"/>
    </row>
    <row r="19" spans="1:31" ht="30.75" customHeight="1">
      <c r="A19" s="3"/>
      <c r="B19" s="445">
        <v>5586092147</v>
      </c>
      <c r="C19" s="446"/>
      <c r="D19" s="96" t="s">
        <v>64</v>
      </c>
      <c r="E19" s="88">
        <v>0</v>
      </c>
      <c r="F19" s="96" t="s">
        <v>84</v>
      </c>
      <c r="G19" s="445">
        <v>1937460000</v>
      </c>
      <c r="H19" s="446"/>
      <c r="I19" s="96" t="s">
        <v>64</v>
      </c>
      <c r="J19" s="92">
        <v>0</v>
      </c>
      <c r="K19" s="93" t="s">
        <v>84</v>
      </c>
      <c r="L19" s="92">
        <v>5586092147</v>
      </c>
      <c r="M19" s="93" t="s">
        <v>64</v>
      </c>
      <c r="N19" s="447">
        <v>0</v>
      </c>
      <c r="O19" s="448"/>
      <c r="P19" s="449"/>
      <c r="Q19" s="452" t="s">
        <v>84</v>
      </c>
      <c r="R19" s="451"/>
      <c r="S19" s="92">
        <v>7523552147</v>
      </c>
      <c r="T19" s="93" t="s">
        <v>65</v>
      </c>
      <c r="U19" s="92">
        <v>5586092147</v>
      </c>
      <c r="V19" s="452" t="s">
        <v>64</v>
      </c>
      <c r="W19" s="451"/>
      <c r="X19" s="452" t="s">
        <v>8</v>
      </c>
      <c r="Y19" s="451"/>
      <c r="Z19" s="452" t="s">
        <v>27</v>
      </c>
      <c r="AA19" s="451"/>
      <c r="AB19" s="342" t="s">
        <v>42</v>
      </c>
      <c r="AC19" s="451"/>
      <c r="AD19" s="93" t="s">
        <v>65</v>
      </c>
      <c r="AE19" s="4"/>
    </row>
    <row r="20" spans="1:31" ht="30.75" customHeight="1">
      <c r="A20" s="3"/>
      <c r="B20" s="7"/>
      <c r="C20" s="8"/>
      <c r="D20" s="9"/>
      <c r="E20" s="9"/>
      <c r="F20" s="9"/>
      <c r="G20" s="7"/>
      <c r="H20" s="8"/>
      <c r="I20" s="9"/>
      <c r="J20" s="9"/>
      <c r="K20" s="9"/>
      <c r="L20" s="9"/>
      <c r="M20" s="9"/>
      <c r="N20" s="7"/>
      <c r="O20" s="2"/>
      <c r="P20" s="8"/>
      <c r="Q20" s="7"/>
      <c r="R20" s="8"/>
      <c r="S20" s="9"/>
      <c r="T20" s="9"/>
      <c r="U20" s="9"/>
      <c r="V20" s="7"/>
      <c r="W20" s="8"/>
      <c r="X20" s="7"/>
      <c r="Y20" s="8"/>
      <c r="Z20" s="7"/>
      <c r="AA20" s="8"/>
      <c r="AB20" s="453"/>
      <c r="AC20" s="454"/>
      <c r="AD20" s="9"/>
      <c r="AE20" s="4"/>
    </row>
    <row r="21" spans="1:31" ht="30.7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6" spans="1:31" ht="30.75" customHeight="1">
      <c r="A26" s="349" t="s">
        <v>9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</row>
  </sheetData>
  <mergeCells count="46">
    <mergeCell ref="Z19:AA19"/>
    <mergeCell ref="AB19:AC20"/>
    <mergeCell ref="A26:R26"/>
    <mergeCell ref="AB18:AC18"/>
    <mergeCell ref="B19:C19"/>
    <mergeCell ref="G19:H19"/>
    <mergeCell ref="N19:P19"/>
    <mergeCell ref="Q19:R19"/>
    <mergeCell ref="V19:W19"/>
    <mergeCell ref="X19:Y19"/>
    <mergeCell ref="Z18:AA18"/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10.102/ReportViewer.aspx?reportName=PProductStatisticsPecuniary&amp;@Clicked=Clicked&amp;@Detail=Pecuniary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param=1&amp;@CreateCaseType=&amp;@PBTradeUnitTypeID=&amp;@TradeUnitTypeID=" xr:uid="{00000000-0004-0000-6C00-000000000000}"/>
    <hyperlink ref="F18" r:id="rId2" display="http://172.16.10.102/ReportViewer.aspx?reportName=PProductStatisticsDetailReport&amp;@Clicked=Clicked&amp;@Detail=Writ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1000000}"/>
    <hyperlink ref="I18" r:id="rId3" display="http://172.16.10.102/ReportViewer.aspx?reportName=PProductStatisticsDetailReport&amp;@Clicked=Clicked&amp;@Detail=Incapacity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2000000}"/>
    <hyperlink ref="K18" r:id="rId4" display="http://172.16.10.102/ReportViewer.aspx?reportName=PProductStatisticsDetailReport&amp;@Clicked=Clicked&amp;@Detail=Absolution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3000000}"/>
    <hyperlink ref="M18" r:id="rId5" display="http://172.16.10.102/ReportViewer.aspx?reportName=PProductStatisticsDetailReport&amp;@Clicked=Clicked&amp;@Detail=Penalty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4000000}"/>
    <hyperlink ref="Q18" r:id="rId6" display="http://172.16.10.102/ReportViewer.aspx?reportName=PProductStatisticsDetailReport&amp;@Clicked=Clicked&amp;@Detail=Remained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5000000}"/>
    <hyperlink ref="T18" r:id="rId7" display="http://172.16.10.102/ReportViewer.aspx?reportName=PProductStatisticsDetailReport&amp;@Clicked=Clicked&amp;@Detail=Output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6000000}"/>
    <hyperlink ref="V18" r:id="rId8" display="http://172.16.10.102/ReportViewer.aspx?reportName=PProductStatisticsDetailReport&amp;@Clicked=Clicked&amp;@Detail=Input&amp;@LCode=1&amp;@fromdatetime=1398/01/01&amp;@todatetime=1398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7000000}"/>
    <hyperlink ref="D19" r:id="rId9" display="http://172.16.10.102/ReportViewer.aspx?reportName=PProductStatisticsPecuniary&amp;@Clicked=Clicked&amp;@Detail=Pecuniary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param=1&amp;@CreateCaseType=&amp;@PBTradeUnitTypeID=&amp;@TradeUnitTypeID=" xr:uid="{00000000-0004-0000-6C00-000008000000}"/>
    <hyperlink ref="F19" r:id="rId10" display="http://172.16.10.102/ReportViewer.aspx?reportName=PProductStatisticsDetailReport&amp;@Clicked=Clicked&amp;@Detail=Writ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9000000}"/>
    <hyperlink ref="I19" r:id="rId11" display="http://172.16.10.102/ReportViewer.aspx?reportName=PProductStatisticsDetailReport&amp;@Clicked=Clicked&amp;@Detail=Incapacity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A000000}"/>
    <hyperlink ref="K19" r:id="rId12" display="http://172.16.10.102/ReportViewer.aspx?reportName=PProductStatisticsDetailReport&amp;@Clicked=Clicked&amp;@Detail=Absolution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B000000}"/>
    <hyperlink ref="M19" r:id="rId13" display="http://172.16.10.102/ReportViewer.aspx?reportName=PProductStatisticsDetailReport&amp;@Clicked=Clicked&amp;@Detail=Penalty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C000000}"/>
    <hyperlink ref="Q19" r:id="rId14" display="http://172.16.10.102/ReportViewer.aspx?reportName=PProductStatisticsDetailReport&amp;@Clicked=Clicked&amp;@Detail=Remained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D000000}"/>
    <hyperlink ref="T19" r:id="rId15" display="http://172.16.10.102/ReportViewer.aspx?reportName=PProductStatisticsDetailReport&amp;@Clicked=Clicked&amp;@Detail=Output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E000000}"/>
    <hyperlink ref="V19" r:id="rId16" display="http://172.16.10.102/ReportViewer.aspx?reportName=PProductStatisticsDetailReport&amp;@Clicked=Clicked&amp;@Detail=Input&amp;@LCode=1&amp;@fromdatetime=1398/01/01&amp;@todatetime=1398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C00-00000F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64"/>
  <dimension ref="A2:AF26"/>
  <sheetViews>
    <sheetView topLeftCell="A6" zoomScale="70" zoomScaleNormal="70" workbookViewId="0">
      <selection activeCell="B1" sqref="B1:C65536"/>
    </sheetView>
  </sheetViews>
  <sheetFormatPr defaultRowHeight="25.5" customHeight="1"/>
  <cols>
    <col min="1" max="1" width="1.28515625" customWidth="1"/>
    <col min="2" max="2" width="11.5703125" customWidth="1"/>
    <col min="3" max="3" width="2.5703125" customWidth="1"/>
    <col min="4" max="4" width="9" customWidth="1"/>
    <col min="5" max="5" width="12.85546875" customWidth="1"/>
    <col min="6" max="6" width="7.7109375" customWidth="1"/>
    <col min="7" max="7" width="18" customWidth="1"/>
    <col min="8" max="8" width="1.28515625" customWidth="1"/>
    <col min="9" max="9" width="11.5703125" customWidth="1"/>
    <col min="10" max="10" width="12.85546875" customWidth="1"/>
    <col min="11" max="11" width="7.7109375" customWidth="1"/>
    <col min="12" max="12" width="12.85546875" customWidth="1"/>
    <col min="13" max="13" width="7.7109375" customWidth="1"/>
    <col min="14" max="14" width="1.28515625" customWidth="1"/>
    <col min="15" max="15" width="11.5703125" customWidth="1"/>
    <col min="16" max="16" width="2.5703125" customWidth="1"/>
    <col min="17" max="17" width="1.5703125" customWidth="1"/>
    <col min="18" max="18" width="8.7109375" customWidth="1"/>
    <col min="19" max="19" width="12.85546875" customWidth="1"/>
    <col min="20" max="20" width="7.7109375" customWidth="1"/>
    <col min="21" max="21" width="12.85546875" customWidth="1"/>
    <col min="22" max="22" width="5.140625" customWidth="1"/>
    <col min="23" max="23" width="2.5703125" customWidth="1"/>
    <col min="24" max="24" width="25.7109375" customWidth="1"/>
    <col min="25" max="25" width="10.28515625" customWidth="1"/>
    <col min="26" max="26" width="1.28515625" customWidth="1"/>
    <col min="27" max="27" width="6.42578125" customWidth="1"/>
    <col min="28" max="28" width="10.28515625" customWidth="1"/>
    <col min="29" max="29" width="2.5703125" customWidth="1"/>
    <col min="30" max="30" width="5.140625" customWidth="1"/>
    <col min="31" max="31" width="0.85546875" customWidth="1"/>
    <col min="32" max="32" width="0.42578125" customWidth="1"/>
    <col min="33" max="33" width="0.28515625" customWidth="1"/>
  </cols>
  <sheetData>
    <row r="2" spans="1:32" ht="25.5" customHeight="1">
      <c r="O2" s="332"/>
      <c r="P2" s="332"/>
      <c r="Q2" s="332"/>
      <c r="Y2" s="371" t="s">
        <v>77</v>
      </c>
      <c r="Z2" s="371"/>
      <c r="AA2" s="371"/>
      <c r="AB2" s="371"/>
    </row>
    <row r="3" spans="1:32" ht="25.5" customHeight="1">
      <c r="O3" s="332"/>
      <c r="P3" s="332"/>
      <c r="Q3" s="332"/>
      <c r="W3" s="461" t="s">
        <v>52</v>
      </c>
      <c r="X3" s="461"/>
      <c r="Y3" s="461"/>
      <c r="Z3" s="461"/>
      <c r="AA3" s="461"/>
      <c r="AB3" s="461"/>
    </row>
    <row r="4" spans="1:32" ht="25.5" customHeight="1">
      <c r="C4" s="369" t="s">
        <v>68</v>
      </c>
      <c r="D4" s="369"/>
      <c r="E4" s="369"/>
      <c r="F4" s="369"/>
      <c r="G4" s="369"/>
      <c r="O4" s="332"/>
      <c r="P4" s="332"/>
      <c r="Q4" s="332"/>
      <c r="W4" s="461"/>
      <c r="X4" s="461"/>
      <c r="Y4" s="461"/>
      <c r="Z4" s="461"/>
      <c r="AA4" s="461"/>
      <c r="AB4" s="461"/>
    </row>
    <row r="5" spans="1:32" ht="25.5" customHeight="1">
      <c r="C5" s="369"/>
      <c r="D5" s="369"/>
      <c r="E5" s="369"/>
      <c r="F5" s="369"/>
      <c r="G5" s="369"/>
      <c r="O5" s="332"/>
      <c r="P5" s="332"/>
      <c r="Q5" s="332"/>
      <c r="W5" s="462" t="s">
        <v>71</v>
      </c>
      <c r="X5" s="462"/>
      <c r="Y5" s="462"/>
      <c r="Z5" s="462"/>
      <c r="AA5" s="463" t="s">
        <v>60</v>
      </c>
      <c r="AB5" s="463"/>
    </row>
    <row r="6" spans="1:32" ht="25.5" customHeight="1">
      <c r="C6" s="369" t="s">
        <v>78</v>
      </c>
      <c r="D6" s="369"/>
      <c r="E6" s="369"/>
      <c r="F6" s="369"/>
      <c r="G6" s="369"/>
      <c r="O6" s="332"/>
      <c r="P6" s="332"/>
      <c r="Q6" s="332"/>
      <c r="W6" s="462"/>
      <c r="X6" s="462"/>
      <c r="Y6" s="462"/>
      <c r="Z6" s="462"/>
      <c r="AA6" s="463"/>
      <c r="AB6" s="463"/>
    </row>
    <row r="7" spans="1:32" ht="25.5" customHeight="1">
      <c r="C7" s="369"/>
      <c r="D7" s="369"/>
      <c r="E7" s="369"/>
      <c r="F7" s="369"/>
      <c r="G7" s="369"/>
      <c r="O7" s="332"/>
      <c r="P7" s="332"/>
      <c r="Q7" s="332"/>
    </row>
    <row r="8" spans="1:32" ht="25.5" customHeight="1">
      <c r="C8" s="370" t="s">
        <v>10</v>
      </c>
      <c r="D8" s="370"/>
      <c r="E8" s="370"/>
      <c r="F8" s="370"/>
      <c r="G8" s="370"/>
      <c r="O8" s="332"/>
      <c r="P8" s="332"/>
      <c r="Q8" s="332"/>
    </row>
    <row r="9" spans="1:32" ht="25.5" customHeight="1">
      <c r="O9" s="332"/>
      <c r="P9" s="332"/>
      <c r="Q9" s="332"/>
    </row>
    <row r="10" spans="1:32" ht="25.5" customHeight="1">
      <c r="O10" s="332"/>
      <c r="P10" s="332"/>
      <c r="Q10" s="332"/>
      <c r="W10" s="464" t="s">
        <v>11</v>
      </c>
      <c r="X10" s="464"/>
      <c r="Y10" s="464"/>
      <c r="Z10" s="464"/>
      <c r="AA10" s="464"/>
      <c r="AB10" s="464"/>
    </row>
    <row r="11" spans="1:32" ht="25.5" customHeight="1">
      <c r="W11" s="464"/>
      <c r="X11" s="464"/>
      <c r="Y11" s="464"/>
      <c r="Z11" s="464"/>
      <c r="AA11" s="464"/>
      <c r="AB11" s="464"/>
    </row>
    <row r="12" spans="1:32" ht="25.5" customHeight="1">
      <c r="A12" s="372" t="s">
        <v>12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  <c r="V12" s="372"/>
      <c r="W12" s="464"/>
      <c r="X12" s="464"/>
      <c r="Y12" s="464"/>
      <c r="Z12" s="464"/>
      <c r="AA12" s="464"/>
      <c r="AB12" s="464"/>
      <c r="AC12" s="372"/>
      <c r="AD12" s="372"/>
      <c r="AE12" s="372"/>
      <c r="AF12" s="372"/>
    </row>
    <row r="13" spans="1:32" ht="25.5" customHeight="1">
      <c r="A13" s="372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464" t="s">
        <v>13</v>
      </c>
      <c r="X13" s="464"/>
      <c r="Y13" s="464"/>
      <c r="Z13" s="464"/>
      <c r="AA13" s="464"/>
      <c r="AB13" s="464"/>
      <c r="AC13" s="372"/>
      <c r="AD13" s="372"/>
      <c r="AE13" s="372"/>
      <c r="AF13" s="372"/>
    </row>
    <row r="14" spans="1:32" ht="25.5" customHeight="1">
      <c r="W14" s="464"/>
      <c r="X14" s="464"/>
      <c r="Y14" s="464"/>
      <c r="Z14" s="464"/>
      <c r="AA14" s="464"/>
      <c r="AB14" s="464"/>
    </row>
    <row r="15" spans="1:32" ht="25.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</row>
    <row r="16" spans="1:32" ht="25.5" customHeight="1">
      <c r="A16" s="3"/>
      <c r="B16" s="466" t="s">
        <v>14</v>
      </c>
      <c r="C16" s="467"/>
      <c r="D16" s="468"/>
      <c r="E16" s="466" t="s">
        <v>15</v>
      </c>
      <c r="F16" s="468"/>
      <c r="G16" s="466" t="s">
        <v>16</v>
      </c>
      <c r="H16" s="467"/>
      <c r="I16" s="468"/>
      <c r="J16" s="466" t="s">
        <v>17</v>
      </c>
      <c r="K16" s="468"/>
      <c r="L16" s="466" t="s">
        <v>18</v>
      </c>
      <c r="M16" s="468"/>
      <c r="N16" s="466" t="s">
        <v>19</v>
      </c>
      <c r="O16" s="467"/>
      <c r="P16" s="467"/>
      <c r="Q16" s="467"/>
      <c r="R16" s="468"/>
      <c r="S16" s="466" t="s">
        <v>20</v>
      </c>
      <c r="T16" s="468"/>
      <c r="U16" s="466" t="s">
        <v>21</v>
      </c>
      <c r="V16" s="467"/>
      <c r="W16" s="468"/>
      <c r="X16" s="466" t="s">
        <v>22</v>
      </c>
      <c r="Y16" s="469"/>
      <c r="Z16" s="466" t="s">
        <v>23</v>
      </c>
      <c r="AA16" s="469"/>
      <c r="AB16" s="466" t="s">
        <v>44</v>
      </c>
      <c r="AC16" s="469"/>
      <c r="AD16" s="466" t="s">
        <v>7</v>
      </c>
      <c r="AE16" s="4"/>
    </row>
    <row r="17" spans="1:31" ht="25.5" customHeight="1">
      <c r="A17" s="3"/>
      <c r="B17" s="342" t="s">
        <v>24</v>
      </c>
      <c r="C17" s="444"/>
      <c r="D17" s="87" t="s">
        <v>25</v>
      </c>
      <c r="E17" s="87" t="s">
        <v>26</v>
      </c>
      <c r="F17" s="87" t="s">
        <v>25</v>
      </c>
      <c r="G17" s="342" t="s">
        <v>26</v>
      </c>
      <c r="H17" s="444"/>
      <c r="I17" s="87" t="s">
        <v>25</v>
      </c>
      <c r="J17" s="87" t="s">
        <v>26</v>
      </c>
      <c r="K17" s="87" t="s">
        <v>25</v>
      </c>
      <c r="L17" s="87" t="s">
        <v>26</v>
      </c>
      <c r="M17" s="87" t="s">
        <v>25</v>
      </c>
      <c r="N17" s="342" t="s">
        <v>26</v>
      </c>
      <c r="O17" s="465"/>
      <c r="P17" s="444"/>
      <c r="Q17" s="342" t="s">
        <v>25</v>
      </c>
      <c r="R17" s="444"/>
      <c r="S17" s="87" t="s">
        <v>26</v>
      </c>
      <c r="T17" s="87" t="s">
        <v>25</v>
      </c>
      <c r="U17" s="87" t="s">
        <v>26</v>
      </c>
      <c r="V17" s="342" t="s">
        <v>25</v>
      </c>
      <c r="W17" s="444"/>
      <c r="X17" s="470"/>
      <c r="Y17" s="471"/>
      <c r="Z17" s="470"/>
      <c r="AA17" s="471"/>
      <c r="AB17" s="470"/>
      <c r="AC17" s="471"/>
      <c r="AD17" s="472"/>
      <c r="AE17" s="4"/>
    </row>
    <row r="18" spans="1:31" ht="25.5" customHeight="1">
      <c r="A18" s="3"/>
      <c r="B18" s="455">
        <v>0</v>
      </c>
      <c r="C18" s="456"/>
      <c r="D18" s="89" t="s">
        <v>84</v>
      </c>
      <c r="E18" s="90">
        <v>1355736376000</v>
      </c>
      <c r="F18" s="89" t="s">
        <v>66</v>
      </c>
      <c r="G18" s="455">
        <v>1489727620350</v>
      </c>
      <c r="H18" s="456"/>
      <c r="I18" s="89" t="s">
        <v>66</v>
      </c>
      <c r="J18" s="91">
        <v>0</v>
      </c>
      <c r="K18" s="87" t="s">
        <v>83</v>
      </c>
      <c r="L18" s="91">
        <v>514800000000</v>
      </c>
      <c r="M18" s="87" t="s">
        <v>79</v>
      </c>
      <c r="N18" s="457">
        <v>5291244350</v>
      </c>
      <c r="O18" s="458"/>
      <c r="P18" s="459"/>
      <c r="Q18" s="342" t="s">
        <v>64</v>
      </c>
      <c r="R18" s="444"/>
      <c r="S18" s="91">
        <v>3360263996350</v>
      </c>
      <c r="T18" s="87" t="s">
        <v>82</v>
      </c>
      <c r="U18" s="91">
        <v>3365555240700</v>
      </c>
      <c r="V18" s="342" t="s">
        <v>80</v>
      </c>
      <c r="W18" s="444"/>
      <c r="X18" s="342" t="s">
        <v>8</v>
      </c>
      <c r="Y18" s="444"/>
      <c r="Z18" s="342" t="s">
        <v>27</v>
      </c>
      <c r="AA18" s="444"/>
      <c r="AB18" s="342" t="s">
        <v>28</v>
      </c>
      <c r="AC18" s="444"/>
      <c r="AD18" s="87" t="s">
        <v>64</v>
      </c>
      <c r="AE18" s="4"/>
    </row>
    <row r="19" spans="1:31" ht="25.5" customHeight="1">
      <c r="A19" s="3"/>
      <c r="B19" s="445">
        <v>0</v>
      </c>
      <c r="C19" s="446"/>
      <c r="D19" s="96" t="s">
        <v>84</v>
      </c>
      <c r="E19" s="88">
        <v>0</v>
      </c>
      <c r="F19" s="96" t="s">
        <v>84</v>
      </c>
      <c r="G19" s="445">
        <v>0</v>
      </c>
      <c r="H19" s="446"/>
      <c r="I19" s="96" t="s">
        <v>84</v>
      </c>
      <c r="J19" s="92">
        <v>0</v>
      </c>
      <c r="K19" s="93" t="s">
        <v>84</v>
      </c>
      <c r="L19" s="92">
        <v>0</v>
      </c>
      <c r="M19" s="93" t="s">
        <v>84</v>
      </c>
      <c r="N19" s="447">
        <v>1937460000</v>
      </c>
      <c r="O19" s="448"/>
      <c r="P19" s="449"/>
      <c r="Q19" s="452" t="s">
        <v>64</v>
      </c>
      <c r="R19" s="451"/>
      <c r="S19" s="92">
        <v>0</v>
      </c>
      <c r="T19" s="93" t="s">
        <v>84</v>
      </c>
      <c r="U19" s="92">
        <v>1937460000</v>
      </c>
      <c r="V19" s="452" t="s">
        <v>64</v>
      </c>
      <c r="W19" s="451"/>
      <c r="X19" s="452" t="s">
        <v>8</v>
      </c>
      <c r="Y19" s="451"/>
      <c r="Z19" s="452" t="s">
        <v>27</v>
      </c>
      <c r="AA19" s="451"/>
      <c r="AB19" s="342" t="s">
        <v>42</v>
      </c>
      <c r="AC19" s="451"/>
      <c r="AD19" s="93" t="s">
        <v>65</v>
      </c>
      <c r="AE19" s="4"/>
    </row>
    <row r="20" spans="1:31" ht="25.5" customHeight="1">
      <c r="A20" s="3"/>
      <c r="B20" s="7"/>
      <c r="C20" s="8"/>
      <c r="D20" s="9"/>
      <c r="E20" s="9"/>
      <c r="F20" s="9"/>
      <c r="G20" s="7"/>
      <c r="H20" s="8"/>
      <c r="I20" s="9"/>
      <c r="J20" s="9"/>
      <c r="K20" s="9"/>
      <c r="L20" s="9"/>
      <c r="M20" s="9"/>
      <c r="N20" s="7"/>
      <c r="O20" s="2"/>
      <c r="P20" s="8"/>
      <c r="Q20" s="7"/>
      <c r="R20" s="8"/>
      <c r="S20" s="9"/>
      <c r="T20" s="9"/>
      <c r="U20" s="9"/>
      <c r="V20" s="7"/>
      <c r="W20" s="8"/>
      <c r="X20" s="7"/>
      <c r="Y20" s="8"/>
      <c r="Z20" s="7"/>
      <c r="AA20" s="8"/>
      <c r="AB20" s="453"/>
      <c r="AC20" s="454"/>
      <c r="AD20" s="9"/>
      <c r="AE20" s="4"/>
    </row>
    <row r="21" spans="1:31" ht="25.5" customHeight="1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</row>
    <row r="26" spans="1:31" ht="25.5" customHeight="1">
      <c r="A26" s="349" t="s">
        <v>9</v>
      </c>
      <c r="B26" s="349"/>
      <c r="C26" s="349"/>
      <c r="D26" s="349"/>
      <c r="E26" s="349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</row>
  </sheetData>
  <mergeCells count="46">
    <mergeCell ref="Z19:AA19"/>
    <mergeCell ref="AB19:AC20"/>
    <mergeCell ref="A26:R26"/>
    <mergeCell ref="AB18:AC18"/>
    <mergeCell ref="B19:C19"/>
    <mergeCell ref="G19:H19"/>
    <mergeCell ref="N19:P19"/>
    <mergeCell ref="Q19:R19"/>
    <mergeCell ref="V19:W19"/>
    <mergeCell ref="X19:Y19"/>
    <mergeCell ref="Z18:AA18"/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10.102/ReportViewer.aspx?reportName=PProductStatisticsPecuniary&amp;@Clicked=Clicked&amp;@Detail=Pecuniary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param=1&amp;@CreateCaseType=&amp;@PBTradeUnitTypeID=&amp;@TradeUnitTypeID=" xr:uid="{00000000-0004-0000-6D00-000000000000}"/>
    <hyperlink ref="F18" r:id="rId2" display="http://172.16.10.102/ReportViewer.aspx?reportName=PProductStatisticsDetailReport&amp;@Clicked=Clicked&amp;@Detail=Writ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1000000}"/>
    <hyperlink ref="I18" r:id="rId3" display="http://172.16.10.102/ReportViewer.aspx?reportName=PProductStatisticsDetailReport&amp;@Clicked=Clicked&amp;@Detail=Incapacity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2000000}"/>
    <hyperlink ref="K18" r:id="rId4" display="http://172.16.10.102/ReportViewer.aspx?reportName=PProductStatisticsDetailReport&amp;@Clicked=Clicked&amp;@Detail=Absolution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3000000}"/>
    <hyperlink ref="M18" r:id="rId5" display="http://172.16.10.102/ReportViewer.aspx?reportName=PProductStatisticsDetailReport&amp;@Clicked=Clicked&amp;@Detail=Penalty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4000000}"/>
    <hyperlink ref="Q18" r:id="rId6" display="http://172.16.10.102/ReportViewer.aspx?reportName=PProductStatisticsDetailReport&amp;@Clicked=Clicked&amp;@Detail=Remained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5000000}"/>
    <hyperlink ref="T18" r:id="rId7" display="http://172.16.10.102/ReportViewer.aspx?reportName=PProductStatisticsDetailReport&amp;@Clicked=Clicked&amp;@Detail=Output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6000000}"/>
    <hyperlink ref="V18" r:id="rId8" display="http://172.16.10.102/ReportViewer.aspx?reportName=PProductStatisticsDetailReport&amp;@Clicked=Clicked&amp;@Detail=Input&amp;@LCode=1&amp;@fromdatetime=1397/01/01&amp;@todatetime=1397/12/10&amp;@CaseSubject=کالا و خدمات&amp;extension=xls&amp;@CodeSubject=1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7000000}"/>
    <hyperlink ref="D19" r:id="rId9" display="http://172.16.10.102/ReportViewer.aspx?reportName=PProductStatisticsPecuniary&amp;@Clicked=Clicked&amp;@Detail=Pecuniary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param=1&amp;@CreateCaseType=&amp;@PBTradeUnitTypeID=&amp;@TradeUnitTypeID=" xr:uid="{00000000-0004-0000-6D00-000008000000}"/>
    <hyperlink ref="F19" r:id="rId10" display="http://172.16.10.102/ReportViewer.aspx?reportName=PProductStatisticsDetailReport&amp;@Clicked=Clicked&amp;@Detail=Writ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9000000}"/>
    <hyperlink ref="I19" r:id="rId11" display="http://172.16.10.102/ReportViewer.aspx?reportName=PProductStatisticsDetailReport&amp;@Clicked=Clicked&amp;@Detail=Incapacity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A000000}"/>
    <hyperlink ref="K19" r:id="rId12" display="http://172.16.10.102/ReportViewer.aspx?reportName=PProductStatisticsDetailReport&amp;@Clicked=Clicked&amp;@Detail=Absolution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B000000}"/>
    <hyperlink ref="M19" r:id="rId13" display="http://172.16.10.102/ReportViewer.aspx?reportName=PProductStatisticsDetailReport&amp;@Clicked=Clicked&amp;@Detail=Penalty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C000000}"/>
    <hyperlink ref="Q19" r:id="rId14" display="http://172.16.10.102/ReportViewer.aspx?reportName=PProductStatisticsDetailReport&amp;@Clicked=Clicked&amp;@Detail=Remained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D000000}"/>
    <hyperlink ref="T19" r:id="rId15" display="http://172.16.10.102/ReportViewer.aspx?reportName=PProductStatisticsDetailReport&amp;@Clicked=Clicked&amp;@Detail=Output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E000000}"/>
    <hyperlink ref="V19" r:id="rId16" display="http://172.16.10.102/ReportViewer.aspx?reportName=PProductStatisticsDetailReport&amp;@Clicked=Clicked&amp;@Detail=Input&amp;@LCode=1&amp;@fromdatetime=1397/01/01&amp;@todatetime=1397/12/10&amp;@CaseSubject=پرونده قاچاق کالا و ارز&amp;extension=xls&amp;@CodeSubject=2&amp;@ViolationPriceFrom=&amp;@ViolationPriceTo=&amp;@IntroductionCode=&amp;@NAJAUnitid=&amp;@ViolationTypeid=&amp;@ProductCurrencyTypeLevelCode='10001800069004070178305523%'&amp;@CaseType=اصلي&amp;@CodeCaseType=1&amp;@ImportanceDegree=&amp;@guId=&amp;@CreateCaseType=&amp;@PBTradeUnitTypeID=&amp;@TradeUnitTypeID=" xr:uid="{00000000-0004-0000-6D00-00000F000000}"/>
  </hyperlink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65">
    <tabColor rgb="FF00B0F0"/>
  </sheetPr>
  <dimension ref="A3:G23"/>
  <sheetViews>
    <sheetView rightToLeft="1" zoomScale="80" zoomScaleNormal="80" workbookViewId="0">
      <selection activeCell="B1" sqref="B1:C65536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16384" width="10.28515625" style="14"/>
  </cols>
  <sheetData>
    <row r="3" spans="1:7">
      <c r="A3" s="11"/>
      <c r="B3" s="11"/>
      <c r="C3" s="11"/>
      <c r="D3" s="12"/>
    </row>
    <row r="4" spans="1:7" ht="21.75" thickBot="1">
      <c r="G4" s="15"/>
    </row>
    <row r="5" spans="1:7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7" ht="21" customHeight="1">
      <c r="A6" s="299" t="s">
        <v>56</v>
      </c>
      <c r="B6" s="19" t="s">
        <v>50</v>
      </c>
      <c r="C6" s="20">
        <f>F6+E6-D6</f>
        <v>0</v>
      </c>
      <c r="D6" s="21" t="str">
        <f>'فولاد 97'!V18</f>
        <v>16</v>
      </c>
      <c r="E6" s="21" t="str">
        <f>'فولاد 97'!T18</f>
        <v>15</v>
      </c>
      <c r="F6" s="21" t="str">
        <f>'فولاد 97'!Q18</f>
        <v>1</v>
      </c>
      <c r="G6" s="22">
        <f>'فولاد 97'!B18</f>
        <v>0</v>
      </c>
    </row>
    <row r="7" spans="1:7">
      <c r="A7" s="299"/>
      <c r="B7" s="23" t="s">
        <v>63</v>
      </c>
      <c r="C7" s="24">
        <f>F7+E7-D7</f>
        <v>1</v>
      </c>
      <c r="D7" s="24" t="str">
        <f>'فولاد 98'!V18</f>
        <v>8</v>
      </c>
      <c r="E7" s="24" t="str">
        <f>'فولاد 98'!T18</f>
        <v>5</v>
      </c>
      <c r="F7" s="24" t="str">
        <f>'فولاد 98'!Q18</f>
        <v>4</v>
      </c>
      <c r="G7" s="25">
        <f>'فولاد 98'!B18</f>
        <v>39600000</v>
      </c>
    </row>
    <row r="8" spans="1:7" ht="30" customHeight="1" thickBot="1">
      <c r="A8" s="300"/>
      <c r="B8" s="26" t="s">
        <v>51</v>
      </c>
      <c r="C8" s="27" t="e">
        <f>C7/C6-1</f>
        <v>#DIV/0!</v>
      </c>
      <c r="D8" s="27">
        <f>D7/D6-1</f>
        <v>-0.5</v>
      </c>
      <c r="E8" s="27">
        <f>E7/E6-1</f>
        <v>-0.66666666666666674</v>
      </c>
      <c r="F8" s="27">
        <f>F7/F6-1</f>
        <v>3</v>
      </c>
      <c r="G8" s="28" t="e">
        <f>G7/G6-1</f>
        <v>#DIV/0!</v>
      </c>
    </row>
    <row r="9" spans="1:7" ht="21" customHeight="1">
      <c r="A9" s="302" t="s">
        <v>58</v>
      </c>
      <c r="B9" s="32" t="s">
        <v>50</v>
      </c>
      <c r="C9" s="33">
        <f>F9+E9-D9</f>
        <v>0</v>
      </c>
      <c r="D9" s="34" t="str">
        <f>'فولاد 97'!V19</f>
        <v>1</v>
      </c>
      <c r="E9" s="34" t="str">
        <f>'فولاد 97'!T19</f>
        <v>0</v>
      </c>
      <c r="F9" s="34" t="str">
        <f>'فولاد 97'!Q19</f>
        <v>1</v>
      </c>
      <c r="G9" s="35">
        <f>'فولاد 97'!B19</f>
        <v>0</v>
      </c>
    </row>
    <row r="10" spans="1:7" ht="21" customHeight="1">
      <c r="A10" s="301"/>
      <c r="B10" s="23" t="s">
        <v>63</v>
      </c>
      <c r="C10" s="24">
        <f>F10+E10-D10</f>
        <v>1</v>
      </c>
      <c r="D10" s="24" t="str">
        <f>'فولاد 98'!V19</f>
        <v>1</v>
      </c>
      <c r="E10" s="24" t="str">
        <f>'فولاد 98'!T19</f>
        <v>2</v>
      </c>
      <c r="F10" s="24" t="str">
        <f>'فولاد 98'!Q19</f>
        <v>0</v>
      </c>
      <c r="G10" s="25">
        <f>'فولاد 98'!B19</f>
        <v>5586092147</v>
      </c>
    </row>
    <row r="11" spans="1:7" ht="30" customHeight="1" thickBot="1">
      <c r="A11" s="301"/>
      <c r="B11" s="36" t="s">
        <v>51</v>
      </c>
      <c r="C11" s="30" t="e">
        <f>C10/C9-1</f>
        <v>#DIV/0!</v>
      </c>
      <c r="D11" s="30">
        <f>D10/D9-1</f>
        <v>0</v>
      </c>
      <c r="E11" s="30" t="e">
        <f>E10/E9-1</f>
        <v>#DIV/0!</v>
      </c>
      <c r="F11" s="30">
        <f>F10/F9-1</f>
        <v>-1</v>
      </c>
      <c r="G11" s="31" t="e">
        <f>G10/G9-1</f>
        <v>#DIV/0!</v>
      </c>
    </row>
    <row r="12" spans="1:7" ht="21.75" thickBot="1">
      <c r="A12" s="413" t="s">
        <v>59</v>
      </c>
      <c r="B12" s="37" t="s">
        <v>50</v>
      </c>
      <c r="C12" s="38">
        <f>C6+C9</f>
        <v>0</v>
      </c>
      <c r="D12" s="38">
        <f>D6+D9</f>
        <v>17</v>
      </c>
      <c r="E12" s="38">
        <f>E6+E9</f>
        <v>15</v>
      </c>
      <c r="F12" s="38">
        <f>F6+F9</f>
        <v>2</v>
      </c>
      <c r="G12" s="38">
        <f>G6+G9</f>
        <v>0</v>
      </c>
    </row>
    <row r="13" spans="1:7" ht="21.75" thickBot="1">
      <c r="A13" s="414"/>
      <c r="B13" s="23" t="s">
        <v>63</v>
      </c>
      <c r="C13" s="38">
        <f t="shared" ref="C13:G14" si="0">C7+C10</f>
        <v>2</v>
      </c>
      <c r="D13" s="38">
        <f t="shared" si="0"/>
        <v>9</v>
      </c>
      <c r="E13" s="38">
        <f t="shared" si="0"/>
        <v>7</v>
      </c>
      <c r="F13" s="38">
        <f t="shared" si="0"/>
        <v>4</v>
      </c>
      <c r="G13" s="38">
        <f t="shared" si="0"/>
        <v>5625692147</v>
      </c>
    </row>
    <row r="14" spans="1:7" ht="30" customHeight="1" thickBot="1">
      <c r="A14" s="415"/>
      <c r="B14" s="42" t="s">
        <v>51</v>
      </c>
      <c r="C14" s="86" t="e">
        <f t="shared" si="0"/>
        <v>#DIV/0!</v>
      </c>
      <c r="D14" s="43">
        <f>D13/D12-1</f>
        <v>-0.47058823529411764</v>
      </c>
      <c r="E14" s="43">
        <f>E13/E12-1</f>
        <v>-0.53333333333333333</v>
      </c>
      <c r="F14" s="43">
        <f>F13/F12-1</f>
        <v>1</v>
      </c>
      <c r="G14" s="44" t="e">
        <f>G13/G12-1</f>
        <v>#DIV/0!</v>
      </c>
    </row>
    <row r="15" spans="1:7" ht="21.75" thickTop="1"/>
    <row r="19" spans="3:7">
      <c r="C19" s="45"/>
      <c r="D19" s="46"/>
      <c r="E19" s="46"/>
      <c r="F19" s="46"/>
      <c r="G19" s="46"/>
    </row>
    <row r="20" spans="3:7">
      <c r="C20" s="45"/>
      <c r="D20" s="46"/>
      <c r="E20" s="46"/>
      <c r="F20" s="46"/>
      <c r="G20" s="46"/>
    </row>
    <row r="21" spans="3:7">
      <c r="C21" s="45"/>
      <c r="D21" s="46"/>
      <c r="E21" s="46"/>
      <c r="F21" s="46"/>
      <c r="G21" s="46"/>
    </row>
    <row r="22" spans="3:7">
      <c r="C22" s="45"/>
      <c r="D22" s="46"/>
      <c r="E22" s="46"/>
      <c r="F22" s="46"/>
      <c r="G22" s="46"/>
    </row>
    <row r="23" spans="3:7">
      <c r="C23" s="45"/>
      <c r="D23" s="46"/>
      <c r="E23" s="46"/>
      <c r="F23" s="46"/>
      <c r="G23" s="46"/>
    </row>
  </sheetData>
  <mergeCells count="3">
    <mergeCell ref="A6:A8"/>
    <mergeCell ref="A9:A11"/>
    <mergeCell ref="A12:A14"/>
  </mergeCells>
  <printOptions horizontalCentered="1"/>
  <pageMargins left="0.39370078740157483" right="0.39370078740157483" top="0.41" bottom="0.19685039370078741" header="0.49" footer="0.31496062992125984"/>
  <pageSetup paperSize="9" orientation="landscape" horizontalDpi="4294967292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09"/>
  <dimension ref="A1:AF66"/>
  <sheetViews>
    <sheetView zoomScale="70" zoomScaleNormal="70" workbookViewId="0">
      <selection activeCell="AI19" sqref="AI19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0.140625" style="170" customWidth="1"/>
    <col min="6" max="6" width="0.4257812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177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480" t="s">
        <v>105</v>
      </c>
      <c r="D4" s="480"/>
      <c r="E4" s="480"/>
      <c r="F4" s="480"/>
      <c r="G4" s="480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480"/>
      <c r="D5" s="480"/>
      <c r="E5" s="480"/>
      <c r="F5" s="480"/>
      <c r="G5" s="480"/>
      <c r="O5" s="332"/>
      <c r="P5" s="332"/>
      <c r="Q5" s="332"/>
      <c r="W5" s="481" t="s">
        <v>208</v>
      </c>
      <c r="X5" s="481"/>
      <c r="Y5" s="481"/>
      <c r="Z5" s="481"/>
      <c r="AA5" s="443" t="s">
        <v>60</v>
      </c>
      <c r="AB5" s="443"/>
    </row>
    <row r="6" spans="1:32" ht="14.85" customHeight="1">
      <c r="C6" s="480" t="s">
        <v>206</v>
      </c>
      <c r="D6" s="480"/>
      <c r="E6" s="480"/>
      <c r="F6" s="480"/>
      <c r="G6" s="480"/>
      <c r="O6" s="332"/>
      <c r="P6" s="332"/>
      <c r="Q6" s="332"/>
      <c r="W6" s="481"/>
      <c r="X6" s="481"/>
      <c r="Y6" s="481"/>
      <c r="Z6" s="481"/>
      <c r="AA6" s="443"/>
      <c r="AB6" s="443"/>
    </row>
    <row r="7" spans="1:32" ht="7.35" customHeight="1">
      <c r="C7" s="480"/>
      <c r="D7" s="480"/>
      <c r="E7" s="480"/>
      <c r="F7" s="480"/>
      <c r="G7" s="480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193" t="s">
        <v>25</v>
      </c>
      <c r="E17" s="193" t="s">
        <v>26</v>
      </c>
      <c r="F17" s="193" t="s">
        <v>25</v>
      </c>
      <c r="G17" s="340" t="s">
        <v>26</v>
      </c>
      <c r="H17" s="416"/>
      <c r="I17" s="193" t="s">
        <v>25</v>
      </c>
      <c r="J17" s="193" t="s">
        <v>26</v>
      </c>
      <c r="K17" s="193" t="s">
        <v>25</v>
      </c>
      <c r="L17" s="193" t="s">
        <v>26</v>
      </c>
      <c r="M17" s="193" t="s">
        <v>25</v>
      </c>
      <c r="N17" s="340" t="s">
        <v>26</v>
      </c>
      <c r="O17" s="430"/>
      <c r="P17" s="416"/>
      <c r="Q17" s="340" t="s">
        <v>25</v>
      </c>
      <c r="R17" s="416"/>
      <c r="S17" s="193" t="s">
        <v>26</v>
      </c>
      <c r="T17" s="193" t="s">
        <v>25</v>
      </c>
      <c r="U17" s="193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75">
        <v>6586976862</v>
      </c>
      <c r="C18" s="476"/>
      <c r="D18" s="197" t="s">
        <v>221</v>
      </c>
      <c r="E18" s="198">
        <v>1053478604</v>
      </c>
      <c r="F18" s="197" t="s">
        <v>65</v>
      </c>
      <c r="G18" s="475">
        <v>0</v>
      </c>
      <c r="H18" s="476"/>
      <c r="I18" s="197" t="s">
        <v>84</v>
      </c>
      <c r="J18" s="199">
        <v>17407195380</v>
      </c>
      <c r="K18" s="200" t="s">
        <v>222</v>
      </c>
      <c r="L18" s="199">
        <v>12949181579</v>
      </c>
      <c r="M18" s="200" t="s">
        <v>223</v>
      </c>
      <c r="N18" s="477">
        <v>6350922601</v>
      </c>
      <c r="O18" s="478"/>
      <c r="P18" s="479"/>
      <c r="Q18" s="473" t="s">
        <v>224</v>
      </c>
      <c r="R18" s="474"/>
      <c r="S18" s="199">
        <v>23454126959</v>
      </c>
      <c r="T18" s="200" t="s">
        <v>209</v>
      </c>
      <c r="U18" s="199">
        <v>24460049560</v>
      </c>
      <c r="V18" s="473" t="s">
        <v>225</v>
      </c>
      <c r="W18" s="474"/>
      <c r="X18" s="473" t="s">
        <v>8</v>
      </c>
      <c r="Y18" s="474"/>
      <c r="Z18" s="473" t="s">
        <v>27</v>
      </c>
      <c r="AA18" s="474"/>
      <c r="AB18" s="473" t="s">
        <v>42</v>
      </c>
      <c r="AC18" s="474"/>
      <c r="AD18" s="200" t="s">
        <v>64</v>
      </c>
      <c r="AE18" s="167"/>
    </row>
    <row r="19" spans="1:31" ht="29.65" customHeight="1">
      <c r="A19" s="168"/>
      <c r="B19" s="475">
        <v>10466797068</v>
      </c>
      <c r="C19" s="476"/>
      <c r="D19" s="197" t="s">
        <v>215</v>
      </c>
      <c r="E19" s="198">
        <v>362228495</v>
      </c>
      <c r="F19" s="197" t="s">
        <v>204</v>
      </c>
      <c r="G19" s="475">
        <v>17648000</v>
      </c>
      <c r="H19" s="476"/>
      <c r="I19" s="197" t="s">
        <v>103</v>
      </c>
      <c r="J19" s="199">
        <v>10961464782</v>
      </c>
      <c r="K19" s="200" t="s">
        <v>216</v>
      </c>
      <c r="L19" s="199">
        <v>6814699119</v>
      </c>
      <c r="M19" s="200" t="s">
        <v>217</v>
      </c>
      <c r="N19" s="477">
        <v>13551327515</v>
      </c>
      <c r="O19" s="478"/>
      <c r="P19" s="479"/>
      <c r="Q19" s="473" t="s">
        <v>218</v>
      </c>
      <c r="R19" s="474"/>
      <c r="S19" s="199">
        <v>18131015380</v>
      </c>
      <c r="T19" s="200" t="s">
        <v>219</v>
      </c>
      <c r="U19" s="199">
        <v>11253489605</v>
      </c>
      <c r="V19" s="473" t="s">
        <v>220</v>
      </c>
      <c r="W19" s="474"/>
      <c r="X19" s="473" t="s">
        <v>8</v>
      </c>
      <c r="Y19" s="474"/>
      <c r="Z19" s="473" t="s">
        <v>27</v>
      </c>
      <c r="AA19" s="474"/>
      <c r="AB19" s="473" t="s">
        <v>28</v>
      </c>
      <c r="AC19" s="474"/>
      <c r="AD19" s="200" t="s">
        <v>65</v>
      </c>
      <c r="AE19" s="167"/>
    </row>
    <row r="20" spans="1:31" ht="29.65" customHeight="1">
      <c r="A20" s="168"/>
      <c r="B20" s="417">
        <v>0</v>
      </c>
      <c r="C20" s="418"/>
      <c r="D20" s="195" t="s">
        <v>84</v>
      </c>
      <c r="E20" s="194">
        <v>0</v>
      </c>
      <c r="F20" s="195" t="s">
        <v>84</v>
      </c>
      <c r="G20" s="417">
        <v>0</v>
      </c>
      <c r="H20" s="418"/>
      <c r="I20" s="195" t="s">
        <v>84</v>
      </c>
      <c r="J20" s="196">
        <v>0</v>
      </c>
      <c r="K20" s="193" t="s">
        <v>84</v>
      </c>
      <c r="L20" s="196">
        <v>0</v>
      </c>
      <c r="M20" s="193" t="s">
        <v>84</v>
      </c>
      <c r="N20" s="419">
        <v>345000000</v>
      </c>
      <c r="O20" s="420"/>
      <c r="P20" s="421"/>
      <c r="Q20" s="340" t="s">
        <v>65</v>
      </c>
      <c r="R20" s="416"/>
      <c r="S20" s="196">
        <v>0</v>
      </c>
      <c r="T20" s="193" t="s">
        <v>84</v>
      </c>
      <c r="U20" s="196">
        <v>0</v>
      </c>
      <c r="V20" s="340" t="s">
        <v>64</v>
      </c>
      <c r="W20" s="416"/>
      <c r="X20" s="340" t="s">
        <v>226</v>
      </c>
      <c r="Y20" s="416"/>
      <c r="Z20" s="340" t="s">
        <v>27</v>
      </c>
      <c r="AA20" s="416"/>
      <c r="AB20" s="340" t="s">
        <v>42</v>
      </c>
      <c r="AC20" s="416"/>
      <c r="AD20" s="193" t="s">
        <v>66</v>
      </c>
      <c r="AE20" s="167"/>
    </row>
    <row r="21" spans="1:31" ht="29.65" customHeight="1">
      <c r="A21" s="168"/>
      <c r="B21" s="417">
        <v>185014320</v>
      </c>
      <c r="C21" s="418"/>
      <c r="D21" s="195" t="s">
        <v>135</v>
      </c>
      <c r="E21" s="194">
        <v>17000000</v>
      </c>
      <c r="F21" s="195" t="s">
        <v>65</v>
      </c>
      <c r="G21" s="417">
        <v>16968000</v>
      </c>
      <c r="H21" s="418"/>
      <c r="I21" s="195" t="s">
        <v>65</v>
      </c>
      <c r="J21" s="196">
        <v>6360000</v>
      </c>
      <c r="K21" s="193" t="s">
        <v>66</v>
      </c>
      <c r="L21" s="196">
        <v>119785635</v>
      </c>
      <c r="M21" s="193" t="s">
        <v>135</v>
      </c>
      <c r="N21" s="419">
        <v>4656826101</v>
      </c>
      <c r="O21" s="420"/>
      <c r="P21" s="421"/>
      <c r="Q21" s="340" t="s">
        <v>221</v>
      </c>
      <c r="R21" s="416"/>
      <c r="S21" s="196">
        <v>178565635</v>
      </c>
      <c r="T21" s="193" t="s">
        <v>212</v>
      </c>
      <c r="U21" s="196">
        <v>875983538</v>
      </c>
      <c r="V21" s="340" t="s">
        <v>212</v>
      </c>
      <c r="W21" s="416"/>
      <c r="X21" s="340" t="s">
        <v>226</v>
      </c>
      <c r="Y21" s="416"/>
      <c r="Z21" s="340" t="s">
        <v>27</v>
      </c>
      <c r="AA21" s="416"/>
      <c r="AB21" s="340" t="s">
        <v>28</v>
      </c>
      <c r="AC21" s="416"/>
      <c r="AD21" s="193" t="s">
        <v>83</v>
      </c>
      <c r="AE21" s="167"/>
    </row>
    <row r="22" spans="1:31" ht="29.65" customHeight="1">
      <c r="A22" s="168"/>
      <c r="B22" s="417">
        <v>216412898</v>
      </c>
      <c r="C22" s="418"/>
      <c r="D22" s="195" t="s">
        <v>80</v>
      </c>
      <c r="E22" s="194">
        <v>0</v>
      </c>
      <c r="F22" s="195" t="s">
        <v>84</v>
      </c>
      <c r="G22" s="417">
        <v>0</v>
      </c>
      <c r="H22" s="418"/>
      <c r="I22" s="195" t="s">
        <v>84</v>
      </c>
      <c r="J22" s="196">
        <v>0</v>
      </c>
      <c r="K22" s="193" t="s">
        <v>84</v>
      </c>
      <c r="L22" s="196">
        <v>139413375</v>
      </c>
      <c r="M22" s="193" t="s">
        <v>80</v>
      </c>
      <c r="N22" s="419">
        <v>8753013199</v>
      </c>
      <c r="O22" s="420"/>
      <c r="P22" s="421"/>
      <c r="Q22" s="340" t="s">
        <v>66</v>
      </c>
      <c r="R22" s="416"/>
      <c r="S22" s="196">
        <v>139413375</v>
      </c>
      <c r="T22" s="193" t="s">
        <v>80</v>
      </c>
      <c r="U22" s="196">
        <v>21475186</v>
      </c>
      <c r="V22" s="340" t="s">
        <v>101</v>
      </c>
      <c r="W22" s="416"/>
      <c r="X22" s="340" t="s">
        <v>227</v>
      </c>
      <c r="Y22" s="416"/>
      <c r="Z22" s="340" t="s">
        <v>27</v>
      </c>
      <c r="AA22" s="416"/>
      <c r="AB22" s="340" t="s">
        <v>28</v>
      </c>
      <c r="AC22" s="416"/>
      <c r="AD22" s="193" t="s">
        <v>79</v>
      </c>
      <c r="AE22" s="167"/>
    </row>
    <row r="23" spans="1:31" ht="29.65" customHeight="1">
      <c r="A23" s="168"/>
      <c r="B23" s="417">
        <v>0</v>
      </c>
      <c r="C23" s="418"/>
      <c r="D23" s="195" t="s">
        <v>84</v>
      </c>
      <c r="E23" s="194">
        <v>0</v>
      </c>
      <c r="F23" s="195" t="s">
        <v>84</v>
      </c>
      <c r="G23" s="417">
        <v>0</v>
      </c>
      <c r="H23" s="418"/>
      <c r="I23" s="195" t="s">
        <v>84</v>
      </c>
      <c r="J23" s="196">
        <v>0</v>
      </c>
      <c r="K23" s="193" t="s">
        <v>84</v>
      </c>
      <c r="L23" s="196">
        <v>0</v>
      </c>
      <c r="M23" s="193" t="s">
        <v>84</v>
      </c>
      <c r="N23" s="419">
        <v>0</v>
      </c>
      <c r="O23" s="420"/>
      <c r="P23" s="421"/>
      <c r="Q23" s="340" t="s">
        <v>65</v>
      </c>
      <c r="R23" s="416"/>
      <c r="S23" s="196">
        <v>0</v>
      </c>
      <c r="T23" s="193" t="s">
        <v>84</v>
      </c>
      <c r="U23" s="196">
        <v>0</v>
      </c>
      <c r="V23" s="340" t="s">
        <v>65</v>
      </c>
      <c r="W23" s="416"/>
      <c r="X23" s="340" t="s">
        <v>227</v>
      </c>
      <c r="Y23" s="416"/>
      <c r="Z23" s="340" t="s">
        <v>27</v>
      </c>
      <c r="AA23" s="416"/>
      <c r="AB23" s="340" t="s">
        <v>42</v>
      </c>
      <c r="AC23" s="416"/>
      <c r="AD23" s="193" t="s">
        <v>228</v>
      </c>
      <c r="AE23" s="167"/>
    </row>
    <row r="24" spans="1:31" ht="29.65" customHeight="1">
      <c r="A24" s="168"/>
      <c r="B24" s="417">
        <v>500900000</v>
      </c>
      <c r="C24" s="418"/>
      <c r="D24" s="195" t="s">
        <v>66</v>
      </c>
      <c r="E24" s="194">
        <v>0</v>
      </c>
      <c r="F24" s="195" t="s">
        <v>84</v>
      </c>
      <c r="G24" s="417">
        <v>0</v>
      </c>
      <c r="H24" s="418"/>
      <c r="I24" s="195" t="s">
        <v>84</v>
      </c>
      <c r="J24" s="196">
        <v>22350000</v>
      </c>
      <c r="K24" s="193" t="s">
        <v>64</v>
      </c>
      <c r="L24" s="196">
        <v>400747567</v>
      </c>
      <c r="M24" s="193" t="s">
        <v>66</v>
      </c>
      <c r="N24" s="419">
        <v>10</v>
      </c>
      <c r="O24" s="420"/>
      <c r="P24" s="421"/>
      <c r="Q24" s="340" t="s">
        <v>66</v>
      </c>
      <c r="R24" s="416"/>
      <c r="S24" s="196">
        <v>423097567</v>
      </c>
      <c r="T24" s="193" t="s">
        <v>83</v>
      </c>
      <c r="U24" s="196">
        <v>22350010</v>
      </c>
      <c r="V24" s="340" t="s">
        <v>228</v>
      </c>
      <c r="W24" s="416"/>
      <c r="X24" s="340" t="s">
        <v>229</v>
      </c>
      <c r="Y24" s="416"/>
      <c r="Z24" s="340" t="s">
        <v>27</v>
      </c>
      <c r="AA24" s="416"/>
      <c r="AB24" s="340" t="s">
        <v>28</v>
      </c>
      <c r="AC24" s="416"/>
      <c r="AD24" s="193" t="s">
        <v>103</v>
      </c>
      <c r="AE24" s="167"/>
    </row>
    <row r="25" spans="1:31" ht="29.65" customHeight="1">
      <c r="A25" s="168"/>
      <c r="B25" s="417">
        <v>1347260000</v>
      </c>
      <c r="C25" s="418"/>
      <c r="D25" s="195" t="s">
        <v>228</v>
      </c>
      <c r="E25" s="194">
        <v>0</v>
      </c>
      <c r="F25" s="195" t="s">
        <v>84</v>
      </c>
      <c r="G25" s="417">
        <v>0</v>
      </c>
      <c r="H25" s="418"/>
      <c r="I25" s="195" t="s">
        <v>84</v>
      </c>
      <c r="J25" s="196">
        <v>0</v>
      </c>
      <c r="K25" s="193" t="s">
        <v>84</v>
      </c>
      <c r="L25" s="196">
        <v>1205210000</v>
      </c>
      <c r="M25" s="193" t="s">
        <v>228</v>
      </c>
      <c r="N25" s="419">
        <v>1505854152</v>
      </c>
      <c r="O25" s="420"/>
      <c r="P25" s="421"/>
      <c r="Q25" s="340" t="s">
        <v>64</v>
      </c>
      <c r="R25" s="416"/>
      <c r="S25" s="196">
        <v>1205210000</v>
      </c>
      <c r="T25" s="193" t="s">
        <v>228</v>
      </c>
      <c r="U25" s="196">
        <v>2711064152</v>
      </c>
      <c r="V25" s="340" t="s">
        <v>103</v>
      </c>
      <c r="W25" s="416"/>
      <c r="X25" s="340" t="s">
        <v>230</v>
      </c>
      <c r="Y25" s="416"/>
      <c r="Z25" s="340" t="s">
        <v>27</v>
      </c>
      <c r="AA25" s="416"/>
      <c r="AB25" s="340" t="s">
        <v>42</v>
      </c>
      <c r="AC25" s="416"/>
      <c r="AD25" s="193" t="s">
        <v>81</v>
      </c>
      <c r="AE25" s="167"/>
    </row>
    <row r="26" spans="1:31" ht="29.65" customHeight="1">
      <c r="A26" s="168"/>
      <c r="B26" s="417">
        <v>67583904</v>
      </c>
      <c r="C26" s="418"/>
      <c r="D26" s="195" t="s">
        <v>222</v>
      </c>
      <c r="E26" s="194">
        <v>269011395</v>
      </c>
      <c r="F26" s="195" t="s">
        <v>65</v>
      </c>
      <c r="G26" s="417">
        <v>0</v>
      </c>
      <c r="H26" s="418"/>
      <c r="I26" s="195" t="s">
        <v>84</v>
      </c>
      <c r="J26" s="196">
        <v>280000000</v>
      </c>
      <c r="K26" s="193" t="s">
        <v>64</v>
      </c>
      <c r="L26" s="196">
        <v>303641952</v>
      </c>
      <c r="M26" s="193" t="s">
        <v>222</v>
      </c>
      <c r="N26" s="419">
        <v>50000000</v>
      </c>
      <c r="O26" s="420"/>
      <c r="P26" s="421"/>
      <c r="Q26" s="340" t="s">
        <v>66</v>
      </c>
      <c r="R26" s="416"/>
      <c r="S26" s="196">
        <v>852653347</v>
      </c>
      <c r="T26" s="193" t="s">
        <v>213</v>
      </c>
      <c r="U26" s="196">
        <v>622653347</v>
      </c>
      <c r="V26" s="340" t="s">
        <v>82</v>
      </c>
      <c r="W26" s="416"/>
      <c r="X26" s="340" t="s">
        <v>230</v>
      </c>
      <c r="Y26" s="416"/>
      <c r="Z26" s="340" t="s">
        <v>27</v>
      </c>
      <c r="AA26" s="416"/>
      <c r="AB26" s="340" t="s">
        <v>28</v>
      </c>
      <c r="AC26" s="416"/>
      <c r="AD26" s="193" t="s">
        <v>224</v>
      </c>
      <c r="AE26" s="167"/>
    </row>
    <row r="27" spans="1:31" ht="29.65" customHeight="1">
      <c r="A27" s="168"/>
      <c r="B27" s="417">
        <v>960000</v>
      </c>
      <c r="C27" s="418"/>
      <c r="D27" s="195" t="s">
        <v>64</v>
      </c>
      <c r="E27" s="194">
        <v>0</v>
      </c>
      <c r="F27" s="195" t="s">
        <v>84</v>
      </c>
      <c r="G27" s="417">
        <v>0</v>
      </c>
      <c r="H27" s="418"/>
      <c r="I27" s="195" t="s">
        <v>84</v>
      </c>
      <c r="J27" s="196">
        <v>0</v>
      </c>
      <c r="K27" s="193" t="s">
        <v>84</v>
      </c>
      <c r="L27" s="196">
        <v>0</v>
      </c>
      <c r="M27" s="193" t="s">
        <v>64</v>
      </c>
      <c r="N27" s="419">
        <v>0</v>
      </c>
      <c r="O27" s="420"/>
      <c r="P27" s="421"/>
      <c r="Q27" s="340" t="s">
        <v>84</v>
      </c>
      <c r="R27" s="416"/>
      <c r="S27" s="196">
        <v>0</v>
      </c>
      <c r="T27" s="193" t="s">
        <v>64</v>
      </c>
      <c r="U27" s="196">
        <v>0</v>
      </c>
      <c r="V27" s="340" t="s">
        <v>64</v>
      </c>
      <c r="W27" s="416"/>
      <c r="X27" s="340" t="s">
        <v>231</v>
      </c>
      <c r="Y27" s="416"/>
      <c r="Z27" s="340" t="s">
        <v>27</v>
      </c>
      <c r="AA27" s="416"/>
      <c r="AB27" s="340" t="s">
        <v>28</v>
      </c>
      <c r="AC27" s="416"/>
      <c r="AD27" s="193" t="s">
        <v>222</v>
      </c>
      <c r="AE27" s="167"/>
    </row>
    <row r="28" spans="1:31" ht="29.65" customHeight="1">
      <c r="A28" s="168"/>
      <c r="B28" s="417">
        <v>15850050</v>
      </c>
      <c r="C28" s="418"/>
      <c r="D28" s="195" t="s">
        <v>79</v>
      </c>
      <c r="E28" s="194">
        <v>0</v>
      </c>
      <c r="F28" s="195" t="s">
        <v>84</v>
      </c>
      <c r="G28" s="417">
        <v>0</v>
      </c>
      <c r="H28" s="418"/>
      <c r="I28" s="195" t="s">
        <v>84</v>
      </c>
      <c r="J28" s="196">
        <v>0</v>
      </c>
      <c r="K28" s="193" t="s">
        <v>84</v>
      </c>
      <c r="L28" s="196">
        <v>9308600</v>
      </c>
      <c r="M28" s="193" t="s">
        <v>79</v>
      </c>
      <c r="N28" s="419">
        <v>0</v>
      </c>
      <c r="O28" s="420"/>
      <c r="P28" s="421"/>
      <c r="Q28" s="340" t="s">
        <v>84</v>
      </c>
      <c r="R28" s="416"/>
      <c r="S28" s="196">
        <v>9308600</v>
      </c>
      <c r="T28" s="193" t="s">
        <v>79</v>
      </c>
      <c r="U28" s="196">
        <v>9308600</v>
      </c>
      <c r="V28" s="340" t="s">
        <v>79</v>
      </c>
      <c r="W28" s="416"/>
      <c r="X28" s="340" t="s">
        <v>232</v>
      </c>
      <c r="Y28" s="416"/>
      <c r="Z28" s="340" t="s">
        <v>27</v>
      </c>
      <c r="AA28" s="416"/>
      <c r="AB28" s="340" t="s">
        <v>28</v>
      </c>
      <c r="AC28" s="416"/>
      <c r="AD28" s="193" t="s">
        <v>204</v>
      </c>
      <c r="AE28" s="167"/>
    </row>
    <row r="29" spans="1:31" ht="29.65" customHeight="1">
      <c r="A29" s="168"/>
      <c r="B29" s="417">
        <v>6640000</v>
      </c>
      <c r="C29" s="418"/>
      <c r="D29" s="195" t="s">
        <v>79</v>
      </c>
      <c r="E29" s="194">
        <v>0</v>
      </c>
      <c r="F29" s="195" t="s">
        <v>84</v>
      </c>
      <c r="G29" s="417">
        <v>0</v>
      </c>
      <c r="H29" s="418"/>
      <c r="I29" s="195" t="s">
        <v>84</v>
      </c>
      <c r="J29" s="196">
        <v>0</v>
      </c>
      <c r="K29" s="193" t="s">
        <v>84</v>
      </c>
      <c r="L29" s="196">
        <v>5190000</v>
      </c>
      <c r="M29" s="193" t="s">
        <v>79</v>
      </c>
      <c r="N29" s="419">
        <v>0</v>
      </c>
      <c r="O29" s="420"/>
      <c r="P29" s="421"/>
      <c r="Q29" s="340" t="s">
        <v>84</v>
      </c>
      <c r="R29" s="416"/>
      <c r="S29" s="196">
        <v>5190000</v>
      </c>
      <c r="T29" s="193" t="s">
        <v>79</v>
      </c>
      <c r="U29" s="196">
        <v>5190000</v>
      </c>
      <c r="V29" s="340" t="s">
        <v>79</v>
      </c>
      <c r="W29" s="416"/>
      <c r="X29" s="340" t="s">
        <v>233</v>
      </c>
      <c r="Y29" s="416"/>
      <c r="Z29" s="340" t="s">
        <v>27</v>
      </c>
      <c r="AA29" s="416"/>
      <c r="AB29" s="340" t="s">
        <v>28</v>
      </c>
      <c r="AC29" s="416"/>
      <c r="AD29" s="193" t="s">
        <v>101</v>
      </c>
      <c r="AE29" s="167"/>
    </row>
    <row r="30" spans="1:31" ht="29.65" customHeight="1">
      <c r="A30" s="168"/>
      <c r="B30" s="417">
        <v>692076800</v>
      </c>
      <c r="C30" s="418"/>
      <c r="D30" s="195" t="s">
        <v>80</v>
      </c>
      <c r="E30" s="194">
        <v>0</v>
      </c>
      <c r="F30" s="195" t="s">
        <v>84</v>
      </c>
      <c r="G30" s="417">
        <v>0</v>
      </c>
      <c r="H30" s="418"/>
      <c r="I30" s="195" t="s">
        <v>84</v>
      </c>
      <c r="J30" s="196">
        <v>0</v>
      </c>
      <c r="K30" s="193" t="s">
        <v>64</v>
      </c>
      <c r="L30" s="196">
        <v>227781400</v>
      </c>
      <c r="M30" s="193" t="s">
        <v>80</v>
      </c>
      <c r="N30" s="419">
        <v>580000</v>
      </c>
      <c r="O30" s="420"/>
      <c r="P30" s="421"/>
      <c r="Q30" s="340" t="s">
        <v>64</v>
      </c>
      <c r="R30" s="416"/>
      <c r="S30" s="196">
        <v>227781400</v>
      </c>
      <c r="T30" s="193" t="s">
        <v>234</v>
      </c>
      <c r="U30" s="196">
        <v>219001400</v>
      </c>
      <c r="V30" s="340" t="s">
        <v>234</v>
      </c>
      <c r="W30" s="416"/>
      <c r="X30" s="340" t="s">
        <v>235</v>
      </c>
      <c r="Y30" s="416"/>
      <c r="Z30" s="340" t="s">
        <v>27</v>
      </c>
      <c r="AA30" s="416"/>
      <c r="AB30" s="340" t="s">
        <v>28</v>
      </c>
      <c r="AC30" s="416"/>
      <c r="AD30" s="193" t="s">
        <v>213</v>
      </c>
      <c r="AE30" s="167"/>
    </row>
    <row r="31" spans="1:31" ht="29.65" customHeight="1">
      <c r="A31" s="168"/>
      <c r="B31" s="417">
        <v>317000000</v>
      </c>
      <c r="C31" s="418"/>
      <c r="D31" s="195" t="s">
        <v>79</v>
      </c>
      <c r="E31" s="194">
        <v>0</v>
      </c>
      <c r="F31" s="195" t="s">
        <v>84</v>
      </c>
      <c r="G31" s="417">
        <v>0</v>
      </c>
      <c r="H31" s="418"/>
      <c r="I31" s="195" t="s">
        <v>84</v>
      </c>
      <c r="J31" s="196">
        <v>3500000000</v>
      </c>
      <c r="K31" s="193" t="s">
        <v>65</v>
      </c>
      <c r="L31" s="196">
        <v>3390000000</v>
      </c>
      <c r="M31" s="193" t="s">
        <v>103</v>
      </c>
      <c r="N31" s="419">
        <v>0</v>
      </c>
      <c r="O31" s="420"/>
      <c r="P31" s="421"/>
      <c r="Q31" s="340" t="s">
        <v>84</v>
      </c>
      <c r="R31" s="416"/>
      <c r="S31" s="196">
        <v>3890000000</v>
      </c>
      <c r="T31" s="193" t="s">
        <v>81</v>
      </c>
      <c r="U31" s="196">
        <v>3890000000</v>
      </c>
      <c r="V31" s="340" t="s">
        <v>81</v>
      </c>
      <c r="W31" s="416"/>
      <c r="X31" s="340" t="s">
        <v>236</v>
      </c>
      <c r="Y31" s="416"/>
      <c r="Z31" s="340" t="s">
        <v>27</v>
      </c>
      <c r="AA31" s="416"/>
      <c r="AB31" s="340" t="s">
        <v>42</v>
      </c>
      <c r="AC31" s="416"/>
      <c r="AD31" s="193" t="s">
        <v>100</v>
      </c>
      <c r="AE31" s="167"/>
    </row>
    <row r="32" spans="1:31" ht="29.65" customHeight="1">
      <c r="A32" s="168"/>
      <c r="B32" s="417">
        <v>680195720</v>
      </c>
      <c r="C32" s="418"/>
      <c r="D32" s="195" t="s">
        <v>237</v>
      </c>
      <c r="E32" s="194">
        <v>1370100</v>
      </c>
      <c r="F32" s="195" t="s">
        <v>66</v>
      </c>
      <c r="G32" s="417">
        <v>680000</v>
      </c>
      <c r="H32" s="418"/>
      <c r="I32" s="195" t="s">
        <v>65</v>
      </c>
      <c r="J32" s="196">
        <v>14586658</v>
      </c>
      <c r="K32" s="193" t="s">
        <v>83</v>
      </c>
      <c r="L32" s="196">
        <v>1737210076</v>
      </c>
      <c r="M32" s="193" t="s">
        <v>238</v>
      </c>
      <c r="N32" s="419">
        <v>89131221</v>
      </c>
      <c r="O32" s="420"/>
      <c r="P32" s="421"/>
      <c r="Q32" s="340" t="s">
        <v>79</v>
      </c>
      <c r="R32" s="416"/>
      <c r="S32" s="196">
        <v>1753846834</v>
      </c>
      <c r="T32" s="193" t="s">
        <v>239</v>
      </c>
      <c r="U32" s="196">
        <v>1821708055</v>
      </c>
      <c r="V32" s="340" t="s">
        <v>225</v>
      </c>
      <c r="W32" s="416"/>
      <c r="X32" s="340" t="s">
        <v>236</v>
      </c>
      <c r="Y32" s="416"/>
      <c r="Z32" s="340" t="s">
        <v>27</v>
      </c>
      <c r="AA32" s="416"/>
      <c r="AB32" s="340" t="s">
        <v>28</v>
      </c>
      <c r="AC32" s="416"/>
      <c r="AD32" s="193" t="s">
        <v>82</v>
      </c>
      <c r="AE32" s="167"/>
    </row>
    <row r="33" spans="1:31" ht="29.65" customHeight="1">
      <c r="A33" s="168"/>
      <c r="B33" s="417">
        <v>130847500</v>
      </c>
      <c r="C33" s="418"/>
      <c r="D33" s="195" t="s">
        <v>65</v>
      </c>
      <c r="E33" s="194">
        <v>0</v>
      </c>
      <c r="F33" s="195" t="s">
        <v>84</v>
      </c>
      <c r="G33" s="417">
        <v>0</v>
      </c>
      <c r="H33" s="418"/>
      <c r="I33" s="195" t="s">
        <v>84</v>
      </c>
      <c r="J33" s="196">
        <v>0</v>
      </c>
      <c r="K33" s="193" t="s">
        <v>84</v>
      </c>
      <c r="L33" s="196">
        <v>0</v>
      </c>
      <c r="M33" s="193" t="s">
        <v>65</v>
      </c>
      <c r="N33" s="419">
        <v>0</v>
      </c>
      <c r="O33" s="420"/>
      <c r="P33" s="421"/>
      <c r="Q33" s="340" t="s">
        <v>84</v>
      </c>
      <c r="R33" s="416"/>
      <c r="S33" s="196">
        <v>0</v>
      </c>
      <c r="T33" s="193" t="s">
        <v>65</v>
      </c>
      <c r="U33" s="196">
        <v>0</v>
      </c>
      <c r="V33" s="340" t="s">
        <v>65</v>
      </c>
      <c r="W33" s="416"/>
      <c r="X33" s="340" t="s">
        <v>240</v>
      </c>
      <c r="Y33" s="416"/>
      <c r="Z33" s="340" t="s">
        <v>27</v>
      </c>
      <c r="AA33" s="416"/>
      <c r="AB33" s="340" t="s">
        <v>42</v>
      </c>
      <c r="AC33" s="416"/>
      <c r="AD33" s="193" t="s">
        <v>80</v>
      </c>
      <c r="AE33" s="167"/>
    </row>
    <row r="34" spans="1:31" ht="29.65" customHeight="1">
      <c r="A34" s="168"/>
      <c r="B34" s="417">
        <v>4180000</v>
      </c>
      <c r="C34" s="418"/>
      <c r="D34" s="195" t="s">
        <v>79</v>
      </c>
      <c r="E34" s="194">
        <v>0</v>
      </c>
      <c r="F34" s="195" t="s">
        <v>84</v>
      </c>
      <c r="G34" s="417">
        <v>0</v>
      </c>
      <c r="H34" s="418"/>
      <c r="I34" s="195" t="s">
        <v>84</v>
      </c>
      <c r="J34" s="196">
        <v>7132411000</v>
      </c>
      <c r="K34" s="193" t="s">
        <v>65</v>
      </c>
      <c r="L34" s="196">
        <v>170000</v>
      </c>
      <c r="M34" s="193" t="s">
        <v>79</v>
      </c>
      <c r="N34" s="419">
        <v>0</v>
      </c>
      <c r="O34" s="420"/>
      <c r="P34" s="421"/>
      <c r="Q34" s="340" t="s">
        <v>84</v>
      </c>
      <c r="R34" s="416"/>
      <c r="S34" s="196">
        <v>7132581000</v>
      </c>
      <c r="T34" s="193" t="s">
        <v>103</v>
      </c>
      <c r="U34" s="196">
        <v>7132581000</v>
      </c>
      <c r="V34" s="340" t="s">
        <v>103</v>
      </c>
      <c r="W34" s="416"/>
      <c r="X34" s="340" t="s">
        <v>240</v>
      </c>
      <c r="Y34" s="416"/>
      <c r="Z34" s="340" t="s">
        <v>27</v>
      </c>
      <c r="AA34" s="416"/>
      <c r="AB34" s="340" t="s">
        <v>28</v>
      </c>
      <c r="AC34" s="416"/>
      <c r="AD34" s="193" t="s">
        <v>234</v>
      </c>
      <c r="AE34" s="167"/>
    </row>
    <row r="35" spans="1:31" ht="29.65" customHeight="1">
      <c r="A35" s="168"/>
      <c r="B35" s="417">
        <v>3375000</v>
      </c>
      <c r="C35" s="418"/>
      <c r="D35" s="195" t="s">
        <v>64</v>
      </c>
      <c r="E35" s="194">
        <v>71400000</v>
      </c>
      <c r="F35" s="195" t="s">
        <v>64</v>
      </c>
      <c r="G35" s="417">
        <v>0</v>
      </c>
      <c r="H35" s="418"/>
      <c r="I35" s="195" t="s">
        <v>84</v>
      </c>
      <c r="J35" s="196">
        <v>0</v>
      </c>
      <c r="K35" s="193" t="s">
        <v>84</v>
      </c>
      <c r="L35" s="196">
        <v>2250000</v>
      </c>
      <c r="M35" s="193" t="s">
        <v>64</v>
      </c>
      <c r="N35" s="419">
        <v>0</v>
      </c>
      <c r="O35" s="420"/>
      <c r="P35" s="421"/>
      <c r="Q35" s="340" t="s">
        <v>84</v>
      </c>
      <c r="R35" s="416"/>
      <c r="S35" s="196">
        <v>73650000</v>
      </c>
      <c r="T35" s="193" t="s">
        <v>65</v>
      </c>
      <c r="U35" s="196">
        <v>2250000</v>
      </c>
      <c r="V35" s="340" t="s">
        <v>64</v>
      </c>
      <c r="W35" s="416"/>
      <c r="X35" s="340" t="s">
        <v>241</v>
      </c>
      <c r="Y35" s="416"/>
      <c r="Z35" s="340" t="s">
        <v>27</v>
      </c>
      <c r="AA35" s="416"/>
      <c r="AB35" s="340" t="s">
        <v>28</v>
      </c>
      <c r="AC35" s="416"/>
      <c r="AD35" s="193" t="s">
        <v>242</v>
      </c>
      <c r="AE35" s="167"/>
    </row>
    <row r="36" spans="1:31" ht="29.65" customHeight="1">
      <c r="A36" s="168"/>
      <c r="B36" s="417">
        <v>0</v>
      </c>
      <c r="C36" s="418"/>
      <c r="D36" s="195" t="s">
        <v>84</v>
      </c>
      <c r="E36" s="194">
        <v>0</v>
      </c>
      <c r="F36" s="195" t="s">
        <v>84</v>
      </c>
      <c r="G36" s="417">
        <v>0</v>
      </c>
      <c r="H36" s="418"/>
      <c r="I36" s="195" t="s">
        <v>84</v>
      </c>
      <c r="J36" s="196">
        <v>0</v>
      </c>
      <c r="K36" s="193" t="s">
        <v>84</v>
      </c>
      <c r="L36" s="196">
        <v>0</v>
      </c>
      <c r="M36" s="193" t="s">
        <v>84</v>
      </c>
      <c r="N36" s="419">
        <v>184000000</v>
      </c>
      <c r="O36" s="420"/>
      <c r="P36" s="421"/>
      <c r="Q36" s="340" t="s">
        <v>64</v>
      </c>
      <c r="R36" s="416"/>
      <c r="S36" s="196">
        <v>0</v>
      </c>
      <c r="T36" s="193" t="s">
        <v>84</v>
      </c>
      <c r="U36" s="196">
        <v>184000000</v>
      </c>
      <c r="V36" s="340" t="s">
        <v>64</v>
      </c>
      <c r="W36" s="416"/>
      <c r="X36" s="340" t="s">
        <v>243</v>
      </c>
      <c r="Y36" s="416"/>
      <c r="Z36" s="340" t="s">
        <v>27</v>
      </c>
      <c r="AA36" s="416"/>
      <c r="AB36" s="340" t="s">
        <v>42</v>
      </c>
      <c r="AC36" s="416"/>
      <c r="AD36" s="193" t="s">
        <v>216</v>
      </c>
      <c r="AE36" s="167"/>
    </row>
    <row r="37" spans="1:31" ht="57" customHeight="1">
      <c r="A37" s="168"/>
      <c r="B37" s="417">
        <v>10500000</v>
      </c>
      <c r="C37" s="418"/>
      <c r="D37" s="195" t="s">
        <v>103</v>
      </c>
      <c r="E37" s="194">
        <v>0</v>
      </c>
      <c r="F37" s="195" t="s">
        <v>84</v>
      </c>
      <c r="G37" s="417">
        <v>0</v>
      </c>
      <c r="H37" s="418"/>
      <c r="I37" s="195" t="s">
        <v>84</v>
      </c>
      <c r="J37" s="196">
        <v>0</v>
      </c>
      <c r="K37" s="193" t="s">
        <v>84</v>
      </c>
      <c r="L37" s="196">
        <v>3540000</v>
      </c>
      <c r="M37" s="193" t="s">
        <v>103</v>
      </c>
      <c r="N37" s="419">
        <v>0</v>
      </c>
      <c r="O37" s="420"/>
      <c r="P37" s="421"/>
      <c r="Q37" s="340" t="s">
        <v>84</v>
      </c>
      <c r="R37" s="416"/>
      <c r="S37" s="196">
        <v>3540000</v>
      </c>
      <c r="T37" s="193" t="s">
        <v>103</v>
      </c>
      <c r="U37" s="196">
        <v>3540000</v>
      </c>
      <c r="V37" s="340" t="s">
        <v>103</v>
      </c>
      <c r="W37" s="416"/>
      <c r="X37" s="340" t="s">
        <v>243</v>
      </c>
      <c r="Y37" s="416"/>
      <c r="Z37" s="340" t="s">
        <v>27</v>
      </c>
      <c r="AA37" s="416"/>
      <c r="AB37" s="340" t="s">
        <v>28</v>
      </c>
      <c r="AC37" s="416"/>
      <c r="AD37" s="193" t="s">
        <v>244</v>
      </c>
      <c r="AE37" s="167"/>
    </row>
    <row r="38" spans="1:31" ht="29.65" customHeight="1">
      <c r="A38" s="168"/>
      <c r="B38" s="417">
        <v>45383000</v>
      </c>
      <c r="C38" s="418"/>
      <c r="D38" s="195" t="s">
        <v>81</v>
      </c>
      <c r="E38" s="194">
        <v>0</v>
      </c>
      <c r="F38" s="195" t="s">
        <v>84</v>
      </c>
      <c r="G38" s="417">
        <v>0</v>
      </c>
      <c r="H38" s="418"/>
      <c r="I38" s="195" t="s">
        <v>84</v>
      </c>
      <c r="J38" s="196">
        <v>0</v>
      </c>
      <c r="K38" s="193" t="s">
        <v>84</v>
      </c>
      <c r="L38" s="196">
        <v>11658000</v>
      </c>
      <c r="M38" s="193" t="s">
        <v>81</v>
      </c>
      <c r="N38" s="419">
        <v>1044000</v>
      </c>
      <c r="O38" s="420"/>
      <c r="P38" s="421"/>
      <c r="Q38" s="340" t="s">
        <v>64</v>
      </c>
      <c r="R38" s="416"/>
      <c r="S38" s="196">
        <v>11658000</v>
      </c>
      <c r="T38" s="193" t="s">
        <v>81</v>
      </c>
      <c r="U38" s="196">
        <v>12702000</v>
      </c>
      <c r="V38" s="340" t="s">
        <v>224</v>
      </c>
      <c r="W38" s="416"/>
      <c r="X38" s="340" t="s">
        <v>245</v>
      </c>
      <c r="Y38" s="416"/>
      <c r="Z38" s="340" t="s">
        <v>27</v>
      </c>
      <c r="AA38" s="416"/>
      <c r="AB38" s="340" t="s">
        <v>28</v>
      </c>
      <c r="AC38" s="416"/>
      <c r="AD38" s="193" t="s">
        <v>173</v>
      </c>
      <c r="AE38" s="167"/>
    </row>
    <row r="39" spans="1:31" ht="29.65" customHeight="1">
      <c r="A39" s="168"/>
      <c r="B39" s="417">
        <v>0</v>
      </c>
      <c r="C39" s="418"/>
      <c r="D39" s="195" t="s">
        <v>84</v>
      </c>
      <c r="E39" s="194">
        <v>292400000</v>
      </c>
      <c r="F39" s="195" t="s">
        <v>64</v>
      </c>
      <c r="G39" s="417">
        <v>0</v>
      </c>
      <c r="H39" s="418"/>
      <c r="I39" s="195" t="s">
        <v>84</v>
      </c>
      <c r="J39" s="196">
        <v>292400000</v>
      </c>
      <c r="K39" s="193" t="s">
        <v>64</v>
      </c>
      <c r="L39" s="196">
        <v>0</v>
      </c>
      <c r="M39" s="193" t="s">
        <v>84</v>
      </c>
      <c r="N39" s="419">
        <v>0</v>
      </c>
      <c r="O39" s="420"/>
      <c r="P39" s="421"/>
      <c r="Q39" s="340" t="s">
        <v>84</v>
      </c>
      <c r="R39" s="416"/>
      <c r="S39" s="196">
        <v>390150000</v>
      </c>
      <c r="T39" s="193" t="s">
        <v>65</v>
      </c>
      <c r="U39" s="196">
        <v>390150000</v>
      </c>
      <c r="V39" s="340" t="s">
        <v>65</v>
      </c>
      <c r="W39" s="416"/>
      <c r="X39" s="340" t="s">
        <v>245</v>
      </c>
      <c r="Y39" s="416"/>
      <c r="Z39" s="340" t="s">
        <v>27</v>
      </c>
      <c r="AA39" s="416"/>
      <c r="AB39" s="340" t="s">
        <v>42</v>
      </c>
      <c r="AC39" s="416"/>
      <c r="AD39" s="193" t="s">
        <v>175</v>
      </c>
      <c r="AE39" s="167"/>
    </row>
    <row r="40" spans="1:31" ht="29.65" customHeight="1">
      <c r="A40" s="168"/>
      <c r="B40" s="417">
        <v>0</v>
      </c>
      <c r="C40" s="418"/>
      <c r="D40" s="195" t="s">
        <v>84</v>
      </c>
      <c r="E40" s="194">
        <v>0</v>
      </c>
      <c r="F40" s="195" t="s">
        <v>84</v>
      </c>
      <c r="G40" s="417">
        <v>0</v>
      </c>
      <c r="H40" s="418"/>
      <c r="I40" s="195" t="s">
        <v>84</v>
      </c>
      <c r="J40" s="196">
        <v>0</v>
      </c>
      <c r="K40" s="193" t="s">
        <v>64</v>
      </c>
      <c r="L40" s="196">
        <v>0</v>
      </c>
      <c r="M40" s="193" t="s">
        <v>84</v>
      </c>
      <c r="N40" s="419">
        <v>0</v>
      </c>
      <c r="O40" s="420"/>
      <c r="P40" s="421"/>
      <c r="Q40" s="340" t="s">
        <v>84</v>
      </c>
      <c r="R40" s="416"/>
      <c r="S40" s="196">
        <v>0</v>
      </c>
      <c r="T40" s="193" t="s">
        <v>64</v>
      </c>
      <c r="U40" s="196">
        <v>0</v>
      </c>
      <c r="V40" s="340" t="s">
        <v>64</v>
      </c>
      <c r="W40" s="416"/>
      <c r="X40" s="340" t="s">
        <v>246</v>
      </c>
      <c r="Y40" s="416"/>
      <c r="Z40" s="340" t="s">
        <v>27</v>
      </c>
      <c r="AA40" s="416"/>
      <c r="AB40" s="340" t="s">
        <v>42</v>
      </c>
      <c r="AC40" s="416"/>
      <c r="AD40" s="193" t="s">
        <v>247</v>
      </c>
      <c r="AE40" s="167"/>
    </row>
    <row r="41" spans="1:31" ht="29.65" customHeight="1">
      <c r="A41" s="168"/>
      <c r="B41" s="417">
        <v>2000000</v>
      </c>
      <c r="C41" s="418"/>
      <c r="D41" s="195" t="s">
        <v>66</v>
      </c>
      <c r="E41" s="194">
        <v>0</v>
      </c>
      <c r="F41" s="195" t="s">
        <v>84</v>
      </c>
      <c r="G41" s="417">
        <v>0</v>
      </c>
      <c r="H41" s="418"/>
      <c r="I41" s="195" t="s">
        <v>84</v>
      </c>
      <c r="J41" s="196">
        <v>0</v>
      </c>
      <c r="K41" s="193" t="s">
        <v>84</v>
      </c>
      <c r="L41" s="196">
        <v>0</v>
      </c>
      <c r="M41" s="193" t="s">
        <v>66</v>
      </c>
      <c r="N41" s="419">
        <v>0</v>
      </c>
      <c r="O41" s="420"/>
      <c r="P41" s="421"/>
      <c r="Q41" s="340" t="s">
        <v>84</v>
      </c>
      <c r="R41" s="416"/>
      <c r="S41" s="196">
        <v>0</v>
      </c>
      <c r="T41" s="193" t="s">
        <v>66</v>
      </c>
      <c r="U41" s="196">
        <v>0</v>
      </c>
      <c r="V41" s="340" t="s">
        <v>66</v>
      </c>
      <c r="W41" s="416"/>
      <c r="X41" s="340" t="s">
        <v>246</v>
      </c>
      <c r="Y41" s="416"/>
      <c r="Z41" s="340" t="s">
        <v>27</v>
      </c>
      <c r="AA41" s="416"/>
      <c r="AB41" s="340" t="s">
        <v>28</v>
      </c>
      <c r="AC41" s="416"/>
      <c r="AD41" s="193" t="s">
        <v>248</v>
      </c>
      <c r="AE41" s="167"/>
    </row>
    <row r="42" spans="1:31" ht="29.65" customHeight="1">
      <c r="A42" s="168"/>
      <c r="B42" s="417">
        <v>7443000</v>
      </c>
      <c r="C42" s="418"/>
      <c r="D42" s="195" t="s">
        <v>66</v>
      </c>
      <c r="E42" s="194">
        <v>75000</v>
      </c>
      <c r="F42" s="195" t="s">
        <v>64</v>
      </c>
      <c r="G42" s="417">
        <v>0</v>
      </c>
      <c r="H42" s="418"/>
      <c r="I42" s="195" t="s">
        <v>84</v>
      </c>
      <c r="J42" s="196">
        <v>0</v>
      </c>
      <c r="K42" s="193" t="s">
        <v>84</v>
      </c>
      <c r="L42" s="196">
        <v>4196000</v>
      </c>
      <c r="M42" s="193" t="s">
        <v>66</v>
      </c>
      <c r="N42" s="419">
        <v>0</v>
      </c>
      <c r="O42" s="420"/>
      <c r="P42" s="421"/>
      <c r="Q42" s="340" t="s">
        <v>84</v>
      </c>
      <c r="R42" s="416"/>
      <c r="S42" s="196">
        <v>4271000</v>
      </c>
      <c r="T42" s="193" t="s">
        <v>83</v>
      </c>
      <c r="U42" s="196">
        <v>3871000</v>
      </c>
      <c r="V42" s="340" t="s">
        <v>66</v>
      </c>
      <c r="W42" s="416"/>
      <c r="X42" s="340" t="s">
        <v>249</v>
      </c>
      <c r="Y42" s="416"/>
      <c r="Z42" s="340" t="s">
        <v>27</v>
      </c>
      <c r="AA42" s="416"/>
      <c r="AB42" s="340" t="s">
        <v>28</v>
      </c>
      <c r="AC42" s="416"/>
      <c r="AD42" s="193" t="s">
        <v>250</v>
      </c>
      <c r="AE42" s="167"/>
    </row>
    <row r="43" spans="1:31" ht="29.65" customHeight="1">
      <c r="A43" s="168"/>
      <c r="B43" s="417">
        <v>2457821120</v>
      </c>
      <c r="C43" s="418"/>
      <c r="D43" s="195" t="s">
        <v>81</v>
      </c>
      <c r="E43" s="194">
        <v>761078604</v>
      </c>
      <c r="F43" s="195" t="s">
        <v>64</v>
      </c>
      <c r="G43" s="417">
        <v>0</v>
      </c>
      <c r="H43" s="418"/>
      <c r="I43" s="195" t="s">
        <v>84</v>
      </c>
      <c r="J43" s="196">
        <v>0</v>
      </c>
      <c r="K43" s="193" t="s">
        <v>84</v>
      </c>
      <c r="L43" s="196">
        <v>2721395463</v>
      </c>
      <c r="M43" s="193" t="s">
        <v>224</v>
      </c>
      <c r="N43" s="419">
        <v>0</v>
      </c>
      <c r="O43" s="420"/>
      <c r="P43" s="421"/>
      <c r="Q43" s="340" t="s">
        <v>84</v>
      </c>
      <c r="R43" s="416"/>
      <c r="S43" s="196">
        <v>2721395463</v>
      </c>
      <c r="T43" s="193" t="s">
        <v>224</v>
      </c>
      <c r="U43" s="196">
        <v>2721395463</v>
      </c>
      <c r="V43" s="340" t="s">
        <v>224</v>
      </c>
      <c r="W43" s="416"/>
      <c r="X43" s="340" t="s">
        <v>251</v>
      </c>
      <c r="Y43" s="416"/>
      <c r="Z43" s="340" t="s">
        <v>27</v>
      </c>
      <c r="AA43" s="416"/>
      <c r="AB43" s="340" t="s">
        <v>42</v>
      </c>
      <c r="AC43" s="416"/>
      <c r="AD43" s="193" t="s">
        <v>252</v>
      </c>
      <c r="AE43" s="167"/>
    </row>
    <row r="44" spans="1:31" ht="29.65" customHeight="1">
      <c r="A44" s="168"/>
      <c r="B44" s="417">
        <v>9400000</v>
      </c>
      <c r="C44" s="418"/>
      <c r="D44" s="195" t="s">
        <v>66</v>
      </c>
      <c r="E44" s="194">
        <v>0</v>
      </c>
      <c r="F44" s="195" t="s">
        <v>84</v>
      </c>
      <c r="G44" s="417">
        <v>0</v>
      </c>
      <c r="H44" s="418"/>
      <c r="I44" s="195" t="s">
        <v>84</v>
      </c>
      <c r="J44" s="196">
        <v>6300000</v>
      </c>
      <c r="K44" s="193" t="s">
        <v>64</v>
      </c>
      <c r="L44" s="196">
        <v>6100000</v>
      </c>
      <c r="M44" s="193" t="s">
        <v>66</v>
      </c>
      <c r="N44" s="419">
        <v>0</v>
      </c>
      <c r="O44" s="420"/>
      <c r="P44" s="421"/>
      <c r="Q44" s="340" t="s">
        <v>84</v>
      </c>
      <c r="R44" s="416"/>
      <c r="S44" s="196">
        <v>12400000</v>
      </c>
      <c r="T44" s="193" t="s">
        <v>83</v>
      </c>
      <c r="U44" s="196">
        <v>12400000</v>
      </c>
      <c r="V44" s="340" t="s">
        <v>83</v>
      </c>
      <c r="W44" s="416"/>
      <c r="X44" s="340" t="s">
        <v>251</v>
      </c>
      <c r="Y44" s="416"/>
      <c r="Z44" s="340" t="s">
        <v>27</v>
      </c>
      <c r="AA44" s="416"/>
      <c r="AB44" s="340" t="s">
        <v>28</v>
      </c>
      <c r="AC44" s="416"/>
      <c r="AD44" s="193" t="s">
        <v>135</v>
      </c>
      <c r="AE44" s="167"/>
    </row>
    <row r="45" spans="1:31" ht="29.65" customHeight="1">
      <c r="A45" s="168"/>
      <c r="B45" s="417">
        <v>658362470</v>
      </c>
      <c r="C45" s="418"/>
      <c r="D45" s="195" t="s">
        <v>66</v>
      </c>
      <c r="E45" s="194">
        <v>0</v>
      </c>
      <c r="F45" s="195" t="s">
        <v>84</v>
      </c>
      <c r="G45" s="417">
        <v>0</v>
      </c>
      <c r="H45" s="418"/>
      <c r="I45" s="195" t="s">
        <v>84</v>
      </c>
      <c r="J45" s="196">
        <v>433925380</v>
      </c>
      <c r="K45" s="193" t="s">
        <v>64</v>
      </c>
      <c r="L45" s="196">
        <v>597864278</v>
      </c>
      <c r="M45" s="193" t="s">
        <v>66</v>
      </c>
      <c r="N45" s="419">
        <v>0</v>
      </c>
      <c r="O45" s="420"/>
      <c r="P45" s="421"/>
      <c r="Q45" s="340" t="s">
        <v>84</v>
      </c>
      <c r="R45" s="416"/>
      <c r="S45" s="196">
        <v>1031789658</v>
      </c>
      <c r="T45" s="193" t="s">
        <v>83</v>
      </c>
      <c r="U45" s="196">
        <v>1031789658</v>
      </c>
      <c r="V45" s="340" t="s">
        <v>83</v>
      </c>
      <c r="W45" s="416"/>
      <c r="X45" s="340" t="s">
        <v>253</v>
      </c>
      <c r="Y45" s="416"/>
      <c r="Z45" s="340" t="s">
        <v>27</v>
      </c>
      <c r="AA45" s="416"/>
      <c r="AB45" s="340" t="s">
        <v>42</v>
      </c>
      <c r="AC45" s="416"/>
      <c r="AD45" s="193" t="s">
        <v>254</v>
      </c>
      <c r="AE45" s="167"/>
    </row>
    <row r="46" spans="1:31" ht="29.65" customHeight="1">
      <c r="A46" s="168"/>
      <c r="B46" s="417">
        <v>33787070</v>
      </c>
      <c r="C46" s="418"/>
      <c r="D46" s="195" t="s">
        <v>79</v>
      </c>
      <c r="E46" s="194">
        <v>0</v>
      </c>
      <c r="F46" s="195" t="s">
        <v>84</v>
      </c>
      <c r="G46" s="417">
        <v>0</v>
      </c>
      <c r="H46" s="418"/>
      <c r="I46" s="195" t="s">
        <v>84</v>
      </c>
      <c r="J46" s="196">
        <v>0</v>
      </c>
      <c r="K46" s="193" t="s">
        <v>84</v>
      </c>
      <c r="L46" s="196">
        <v>20831380</v>
      </c>
      <c r="M46" s="193" t="s">
        <v>79</v>
      </c>
      <c r="N46" s="419">
        <v>0</v>
      </c>
      <c r="O46" s="420"/>
      <c r="P46" s="421"/>
      <c r="Q46" s="340" t="s">
        <v>84</v>
      </c>
      <c r="R46" s="416"/>
      <c r="S46" s="196">
        <v>20831380</v>
      </c>
      <c r="T46" s="193" t="s">
        <v>79</v>
      </c>
      <c r="U46" s="196">
        <v>20831380</v>
      </c>
      <c r="V46" s="340" t="s">
        <v>79</v>
      </c>
      <c r="W46" s="416"/>
      <c r="X46" s="340" t="s">
        <v>253</v>
      </c>
      <c r="Y46" s="416"/>
      <c r="Z46" s="340" t="s">
        <v>27</v>
      </c>
      <c r="AA46" s="416"/>
      <c r="AB46" s="340" t="s">
        <v>28</v>
      </c>
      <c r="AC46" s="416"/>
      <c r="AD46" s="193" t="s">
        <v>221</v>
      </c>
      <c r="AE46" s="167"/>
    </row>
    <row r="47" spans="1:31" ht="29.65" customHeight="1">
      <c r="A47" s="168"/>
      <c r="B47" s="417">
        <v>171766980</v>
      </c>
      <c r="C47" s="418"/>
      <c r="D47" s="195" t="s">
        <v>65</v>
      </c>
      <c r="E47" s="194">
        <v>0</v>
      </c>
      <c r="F47" s="195" t="s">
        <v>84</v>
      </c>
      <c r="G47" s="417">
        <v>0</v>
      </c>
      <c r="H47" s="418"/>
      <c r="I47" s="195" t="s">
        <v>84</v>
      </c>
      <c r="J47" s="196">
        <v>5000000000</v>
      </c>
      <c r="K47" s="193" t="s">
        <v>64</v>
      </c>
      <c r="L47" s="196">
        <v>180000000</v>
      </c>
      <c r="M47" s="193" t="s">
        <v>65</v>
      </c>
      <c r="N47" s="419">
        <v>0</v>
      </c>
      <c r="O47" s="420"/>
      <c r="P47" s="421"/>
      <c r="Q47" s="340" t="s">
        <v>84</v>
      </c>
      <c r="R47" s="416"/>
      <c r="S47" s="196">
        <v>5180000000</v>
      </c>
      <c r="T47" s="193" t="s">
        <v>66</v>
      </c>
      <c r="U47" s="196">
        <v>180000000</v>
      </c>
      <c r="V47" s="340" t="s">
        <v>65</v>
      </c>
      <c r="W47" s="416"/>
      <c r="X47" s="340" t="s">
        <v>255</v>
      </c>
      <c r="Y47" s="416"/>
      <c r="Z47" s="340" t="s">
        <v>27</v>
      </c>
      <c r="AA47" s="416"/>
      <c r="AB47" s="340" t="s">
        <v>42</v>
      </c>
      <c r="AC47" s="416"/>
      <c r="AD47" s="193" t="s">
        <v>256</v>
      </c>
      <c r="AE47" s="167"/>
    </row>
    <row r="48" spans="1:31" ht="29.65" customHeight="1">
      <c r="A48" s="168"/>
      <c r="B48" s="417">
        <v>450000</v>
      </c>
      <c r="C48" s="418"/>
      <c r="D48" s="195" t="s">
        <v>64</v>
      </c>
      <c r="E48" s="194">
        <v>0</v>
      </c>
      <c r="F48" s="195" t="s">
        <v>84</v>
      </c>
      <c r="G48" s="417">
        <v>0</v>
      </c>
      <c r="H48" s="418"/>
      <c r="I48" s="195" t="s">
        <v>84</v>
      </c>
      <c r="J48" s="196">
        <v>0</v>
      </c>
      <c r="K48" s="193" t="s">
        <v>84</v>
      </c>
      <c r="L48" s="196">
        <v>0</v>
      </c>
      <c r="M48" s="193" t="s">
        <v>64</v>
      </c>
      <c r="N48" s="419">
        <v>0</v>
      </c>
      <c r="O48" s="420"/>
      <c r="P48" s="421"/>
      <c r="Q48" s="340" t="s">
        <v>84</v>
      </c>
      <c r="R48" s="416"/>
      <c r="S48" s="196">
        <v>0</v>
      </c>
      <c r="T48" s="193" t="s">
        <v>64</v>
      </c>
      <c r="U48" s="196">
        <v>0</v>
      </c>
      <c r="V48" s="340" t="s">
        <v>64</v>
      </c>
      <c r="W48" s="416"/>
      <c r="X48" s="340" t="s">
        <v>255</v>
      </c>
      <c r="Y48" s="416"/>
      <c r="Z48" s="340" t="s">
        <v>27</v>
      </c>
      <c r="AA48" s="416"/>
      <c r="AB48" s="340" t="s">
        <v>28</v>
      </c>
      <c r="AC48" s="416"/>
      <c r="AD48" s="193" t="s">
        <v>211</v>
      </c>
      <c r="AE48" s="167"/>
    </row>
    <row r="49" spans="1:31" ht="29.65" customHeight="1">
      <c r="A49" s="168"/>
      <c r="B49" s="417">
        <v>756045933</v>
      </c>
      <c r="C49" s="418"/>
      <c r="D49" s="195" t="s">
        <v>64</v>
      </c>
      <c r="E49" s="194">
        <v>0</v>
      </c>
      <c r="F49" s="195" t="s">
        <v>84</v>
      </c>
      <c r="G49" s="417">
        <v>0</v>
      </c>
      <c r="H49" s="418"/>
      <c r="I49" s="195" t="s">
        <v>84</v>
      </c>
      <c r="J49" s="196">
        <v>7680870000</v>
      </c>
      <c r="K49" s="193" t="s">
        <v>66</v>
      </c>
      <c r="L49" s="196">
        <v>4000000000</v>
      </c>
      <c r="M49" s="193" t="s">
        <v>64</v>
      </c>
      <c r="N49" s="419">
        <v>0</v>
      </c>
      <c r="O49" s="420"/>
      <c r="P49" s="421"/>
      <c r="Q49" s="340" t="s">
        <v>84</v>
      </c>
      <c r="R49" s="416"/>
      <c r="S49" s="196">
        <v>7680870000</v>
      </c>
      <c r="T49" s="193" t="s">
        <v>66</v>
      </c>
      <c r="U49" s="196">
        <v>7680870000</v>
      </c>
      <c r="V49" s="340" t="s">
        <v>66</v>
      </c>
      <c r="W49" s="416"/>
      <c r="X49" s="340" t="s">
        <v>257</v>
      </c>
      <c r="Y49" s="416"/>
      <c r="Z49" s="340" t="s">
        <v>27</v>
      </c>
      <c r="AA49" s="416"/>
      <c r="AB49" s="340" t="s">
        <v>42</v>
      </c>
      <c r="AC49" s="416"/>
      <c r="AD49" s="193" t="s">
        <v>223</v>
      </c>
      <c r="AE49" s="167"/>
    </row>
    <row r="50" spans="1:31" ht="29.65" customHeight="1">
      <c r="A50" s="168"/>
      <c r="B50" s="417">
        <v>110379772</v>
      </c>
      <c r="C50" s="418"/>
      <c r="D50" s="195" t="s">
        <v>66</v>
      </c>
      <c r="E50" s="194">
        <v>0</v>
      </c>
      <c r="F50" s="195" t="s">
        <v>84</v>
      </c>
      <c r="G50" s="417">
        <v>0</v>
      </c>
      <c r="H50" s="418"/>
      <c r="I50" s="195" t="s">
        <v>84</v>
      </c>
      <c r="J50" s="196">
        <v>44210000</v>
      </c>
      <c r="K50" s="193" t="s">
        <v>64</v>
      </c>
      <c r="L50" s="196">
        <v>55189886</v>
      </c>
      <c r="M50" s="193" t="s">
        <v>66</v>
      </c>
      <c r="N50" s="419">
        <v>0</v>
      </c>
      <c r="O50" s="420"/>
      <c r="P50" s="421"/>
      <c r="Q50" s="340" t="s">
        <v>84</v>
      </c>
      <c r="R50" s="416"/>
      <c r="S50" s="196">
        <v>55189886</v>
      </c>
      <c r="T50" s="193" t="s">
        <v>66</v>
      </c>
      <c r="U50" s="196">
        <v>55189886</v>
      </c>
      <c r="V50" s="340" t="s">
        <v>66</v>
      </c>
      <c r="W50" s="416"/>
      <c r="X50" s="340" t="s">
        <v>257</v>
      </c>
      <c r="Y50" s="416"/>
      <c r="Z50" s="340" t="s">
        <v>27</v>
      </c>
      <c r="AA50" s="416"/>
      <c r="AB50" s="340" t="s">
        <v>28</v>
      </c>
      <c r="AC50" s="416"/>
      <c r="AD50" s="193" t="s">
        <v>258</v>
      </c>
      <c r="AE50" s="167"/>
    </row>
    <row r="51" spans="1:31" ht="29.65" customHeight="1">
      <c r="A51" s="168"/>
      <c r="B51" s="417">
        <v>96135000</v>
      </c>
      <c r="C51" s="418"/>
      <c r="D51" s="195" t="s">
        <v>228</v>
      </c>
      <c r="E51" s="194">
        <v>0</v>
      </c>
      <c r="F51" s="195" t="s">
        <v>84</v>
      </c>
      <c r="G51" s="417">
        <v>0</v>
      </c>
      <c r="H51" s="418"/>
      <c r="I51" s="195" t="s">
        <v>65</v>
      </c>
      <c r="J51" s="196">
        <v>0</v>
      </c>
      <c r="K51" s="193" t="s">
        <v>84</v>
      </c>
      <c r="L51" s="196">
        <v>4770000</v>
      </c>
      <c r="M51" s="193" t="s">
        <v>228</v>
      </c>
      <c r="N51" s="419">
        <v>0</v>
      </c>
      <c r="O51" s="420"/>
      <c r="P51" s="421"/>
      <c r="Q51" s="340" t="s">
        <v>84</v>
      </c>
      <c r="R51" s="416"/>
      <c r="S51" s="196">
        <v>4770000</v>
      </c>
      <c r="T51" s="193" t="s">
        <v>228</v>
      </c>
      <c r="U51" s="196">
        <v>4770000</v>
      </c>
      <c r="V51" s="340" t="s">
        <v>228</v>
      </c>
      <c r="W51" s="416"/>
      <c r="X51" s="340" t="s">
        <v>259</v>
      </c>
      <c r="Y51" s="416"/>
      <c r="Z51" s="340" t="s">
        <v>27</v>
      </c>
      <c r="AA51" s="416"/>
      <c r="AB51" s="340" t="s">
        <v>28</v>
      </c>
      <c r="AC51" s="416"/>
      <c r="AD51" s="193" t="s">
        <v>237</v>
      </c>
      <c r="AE51" s="167"/>
    </row>
    <row r="52" spans="1:31" ht="29.65" customHeight="1">
      <c r="A52" s="168"/>
      <c r="B52" s="417">
        <v>0</v>
      </c>
      <c r="C52" s="418"/>
      <c r="D52" s="195" t="s">
        <v>84</v>
      </c>
      <c r="E52" s="194">
        <v>0</v>
      </c>
      <c r="F52" s="195" t="s">
        <v>84</v>
      </c>
      <c r="G52" s="417">
        <v>0</v>
      </c>
      <c r="H52" s="418"/>
      <c r="I52" s="195" t="s">
        <v>84</v>
      </c>
      <c r="J52" s="196">
        <v>500000000</v>
      </c>
      <c r="K52" s="193" t="s">
        <v>64</v>
      </c>
      <c r="L52" s="196">
        <v>0</v>
      </c>
      <c r="M52" s="193" t="s">
        <v>84</v>
      </c>
      <c r="N52" s="419">
        <v>0</v>
      </c>
      <c r="O52" s="420"/>
      <c r="P52" s="421"/>
      <c r="Q52" s="340" t="s">
        <v>84</v>
      </c>
      <c r="R52" s="416"/>
      <c r="S52" s="196">
        <v>500000000</v>
      </c>
      <c r="T52" s="193" t="s">
        <v>64</v>
      </c>
      <c r="U52" s="196">
        <v>500000000</v>
      </c>
      <c r="V52" s="340" t="s">
        <v>64</v>
      </c>
      <c r="W52" s="416"/>
      <c r="X52" s="340" t="s">
        <v>260</v>
      </c>
      <c r="Y52" s="416"/>
      <c r="Z52" s="340" t="s">
        <v>27</v>
      </c>
      <c r="AA52" s="416"/>
      <c r="AB52" s="340" t="s">
        <v>42</v>
      </c>
      <c r="AC52" s="416"/>
      <c r="AD52" s="193" t="s">
        <v>261</v>
      </c>
      <c r="AE52" s="167"/>
    </row>
    <row r="53" spans="1:31" ht="29.65" customHeight="1">
      <c r="A53" s="168"/>
      <c r="B53" s="417">
        <v>7141704610</v>
      </c>
      <c r="C53" s="418"/>
      <c r="D53" s="195" t="s">
        <v>213</v>
      </c>
      <c r="E53" s="194">
        <v>3372000</v>
      </c>
      <c r="F53" s="195" t="s">
        <v>65</v>
      </c>
      <c r="G53" s="417">
        <v>0</v>
      </c>
      <c r="H53" s="418"/>
      <c r="I53" s="195" t="s">
        <v>64</v>
      </c>
      <c r="J53" s="196">
        <v>3453759124</v>
      </c>
      <c r="K53" s="193" t="s">
        <v>83</v>
      </c>
      <c r="L53" s="196">
        <v>3572506520</v>
      </c>
      <c r="M53" s="193" t="s">
        <v>100</v>
      </c>
      <c r="N53" s="419">
        <v>732984</v>
      </c>
      <c r="O53" s="420"/>
      <c r="P53" s="421"/>
      <c r="Q53" s="340" t="s">
        <v>65</v>
      </c>
      <c r="R53" s="416"/>
      <c r="S53" s="196">
        <v>7030370628</v>
      </c>
      <c r="T53" s="193" t="s">
        <v>247</v>
      </c>
      <c r="U53" s="196">
        <v>215787475</v>
      </c>
      <c r="V53" s="340" t="s">
        <v>242</v>
      </c>
      <c r="W53" s="416"/>
      <c r="X53" s="340" t="s">
        <v>260</v>
      </c>
      <c r="Y53" s="416"/>
      <c r="Z53" s="340" t="s">
        <v>27</v>
      </c>
      <c r="AA53" s="416"/>
      <c r="AB53" s="340" t="s">
        <v>28</v>
      </c>
      <c r="AC53" s="416"/>
      <c r="AD53" s="193" t="s">
        <v>212</v>
      </c>
      <c r="AE53" s="167"/>
    </row>
    <row r="54" spans="1:31" ht="29.65" customHeight="1">
      <c r="A54" s="168"/>
      <c r="B54" s="417">
        <v>1420000</v>
      </c>
      <c r="C54" s="418"/>
      <c r="D54" s="195" t="s">
        <v>65</v>
      </c>
      <c r="E54" s="194">
        <v>0</v>
      </c>
      <c r="F54" s="195" t="s">
        <v>84</v>
      </c>
      <c r="G54" s="417">
        <v>0</v>
      </c>
      <c r="H54" s="418"/>
      <c r="I54" s="195" t="s">
        <v>84</v>
      </c>
      <c r="J54" s="196">
        <v>0</v>
      </c>
      <c r="K54" s="193" t="s">
        <v>84</v>
      </c>
      <c r="L54" s="196">
        <v>935000</v>
      </c>
      <c r="M54" s="193" t="s">
        <v>65</v>
      </c>
      <c r="N54" s="419">
        <v>0</v>
      </c>
      <c r="O54" s="420"/>
      <c r="P54" s="421"/>
      <c r="Q54" s="340" t="s">
        <v>84</v>
      </c>
      <c r="R54" s="416"/>
      <c r="S54" s="196">
        <v>935000</v>
      </c>
      <c r="T54" s="193" t="s">
        <v>65</v>
      </c>
      <c r="U54" s="196">
        <v>935000</v>
      </c>
      <c r="V54" s="340" t="s">
        <v>65</v>
      </c>
      <c r="W54" s="416"/>
      <c r="X54" s="340" t="s">
        <v>262</v>
      </c>
      <c r="Y54" s="416"/>
      <c r="Z54" s="340" t="s">
        <v>27</v>
      </c>
      <c r="AA54" s="416"/>
      <c r="AB54" s="340" t="s">
        <v>28</v>
      </c>
      <c r="AC54" s="416"/>
      <c r="AD54" s="193" t="s">
        <v>238</v>
      </c>
      <c r="AE54" s="167"/>
    </row>
    <row r="55" spans="1:31" ht="29.65" customHeight="1">
      <c r="A55" s="168"/>
      <c r="B55" s="417">
        <v>0</v>
      </c>
      <c r="C55" s="418"/>
      <c r="D55" s="195" t="s">
        <v>84</v>
      </c>
      <c r="E55" s="194">
        <v>0</v>
      </c>
      <c r="F55" s="195" t="s">
        <v>84</v>
      </c>
      <c r="G55" s="417">
        <v>0</v>
      </c>
      <c r="H55" s="418"/>
      <c r="I55" s="195" t="s">
        <v>84</v>
      </c>
      <c r="J55" s="196">
        <v>0</v>
      </c>
      <c r="K55" s="193" t="s">
        <v>84</v>
      </c>
      <c r="L55" s="196">
        <v>0</v>
      </c>
      <c r="M55" s="193" t="s">
        <v>84</v>
      </c>
      <c r="N55" s="419">
        <v>3333500000</v>
      </c>
      <c r="O55" s="420"/>
      <c r="P55" s="421"/>
      <c r="Q55" s="340" t="s">
        <v>64</v>
      </c>
      <c r="R55" s="416"/>
      <c r="S55" s="196">
        <v>0</v>
      </c>
      <c r="T55" s="193" t="s">
        <v>84</v>
      </c>
      <c r="U55" s="196">
        <v>3333500000</v>
      </c>
      <c r="V55" s="340" t="s">
        <v>64</v>
      </c>
      <c r="W55" s="416"/>
      <c r="X55" s="340" t="s">
        <v>262</v>
      </c>
      <c r="Y55" s="416"/>
      <c r="Z55" s="340" t="s">
        <v>27</v>
      </c>
      <c r="AA55" s="416"/>
      <c r="AB55" s="340" t="s">
        <v>42</v>
      </c>
      <c r="AC55" s="416"/>
      <c r="AD55" s="193" t="s">
        <v>263</v>
      </c>
      <c r="AE55" s="167"/>
    </row>
    <row r="56" spans="1:31" ht="29.65" customHeight="1">
      <c r="A56" s="168"/>
      <c r="B56" s="417">
        <v>554280000</v>
      </c>
      <c r="C56" s="418"/>
      <c r="D56" s="195" t="s">
        <v>79</v>
      </c>
      <c r="E56" s="194">
        <v>0</v>
      </c>
      <c r="F56" s="195" t="s">
        <v>84</v>
      </c>
      <c r="G56" s="417">
        <v>0</v>
      </c>
      <c r="H56" s="418"/>
      <c r="I56" s="195" t="s">
        <v>84</v>
      </c>
      <c r="J56" s="196">
        <v>0</v>
      </c>
      <c r="K56" s="193" t="s">
        <v>84</v>
      </c>
      <c r="L56" s="196">
        <v>145070000</v>
      </c>
      <c r="M56" s="193" t="s">
        <v>83</v>
      </c>
      <c r="N56" s="419">
        <v>0</v>
      </c>
      <c r="O56" s="420"/>
      <c r="P56" s="421"/>
      <c r="Q56" s="340" t="s">
        <v>84</v>
      </c>
      <c r="R56" s="416"/>
      <c r="S56" s="196">
        <v>145070000</v>
      </c>
      <c r="T56" s="193" t="s">
        <v>83</v>
      </c>
      <c r="U56" s="196">
        <v>145070000</v>
      </c>
      <c r="V56" s="340" t="s">
        <v>83</v>
      </c>
      <c r="W56" s="416"/>
      <c r="X56" s="340" t="s">
        <v>264</v>
      </c>
      <c r="Y56" s="416"/>
      <c r="Z56" s="340" t="s">
        <v>27</v>
      </c>
      <c r="AA56" s="416"/>
      <c r="AB56" s="340" t="s">
        <v>28</v>
      </c>
      <c r="AC56" s="416"/>
      <c r="AD56" s="193" t="s">
        <v>210</v>
      </c>
      <c r="AE56" s="167"/>
    </row>
    <row r="57" spans="1:31" ht="29.65" customHeight="1">
      <c r="A57" s="168"/>
      <c r="B57" s="417">
        <v>0</v>
      </c>
      <c r="C57" s="418"/>
      <c r="D57" s="195" t="s">
        <v>84</v>
      </c>
      <c r="E57" s="194">
        <v>0</v>
      </c>
      <c r="F57" s="195" t="s">
        <v>84</v>
      </c>
      <c r="G57" s="417">
        <v>0</v>
      </c>
      <c r="H57" s="418"/>
      <c r="I57" s="195" t="s">
        <v>84</v>
      </c>
      <c r="J57" s="196">
        <v>0</v>
      </c>
      <c r="K57" s="193" t="s">
        <v>84</v>
      </c>
      <c r="L57" s="196">
        <v>0</v>
      </c>
      <c r="M57" s="193" t="s">
        <v>84</v>
      </c>
      <c r="N57" s="419">
        <v>982568448</v>
      </c>
      <c r="O57" s="420"/>
      <c r="P57" s="421"/>
      <c r="Q57" s="340" t="s">
        <v>64</v>
      </c>
      <c r="R57" s="416"/>
      <c r="S57" s="196">
        <v>0</v>
      </c>
      <c r="T57" s="193" t="s">
        <v>84</v>
      </c>
      <c r="U57" s="196">
        <v>982568448</v>
      </c>
      <c r="V57" s="340" t="s">
        <v>64</v>
      </c>
      <c r="W57" s="416"/>
      <c r="X57" s="340" t="s">
        <v>265</v>
      </c>
      <c r="Y57" s="416"/>
      <c r="Z57" s="340" t="s">
        <v>27</v>
      </c>
      <c r="AA57" s="416"/>
      <c r="AB57" s="340" t="s">
        <v>42</v>
      </c>
      <c r="AC57" s="416"/>
      <c r="AD57" s="193" t="s">
        <v>266</v>
      </c>
      <c r="AE57" s="167"/>
    </row>
    <row r="58" spans="1:31" ht="29.65" customHeight="1">
      <c r="A58" s="168"/>
      <c r="B58" s="417">
        <v>72610724</v>
      </c>
      <c r="C58" s="418"/>
      <c r="D58" s="195" t="s">
        <v>79</v>
      </c>
      <c r="E58" s="194">
        <v>0</v>
      </c>
      <c r="F58" s="195" t="s">
        <v>84</v>
      </c>
      <c r="G58" s="417">
        <v>0</v>
      </c>
      <c r="H58" s="418"/>
      <c r="I58" s="195" t="s">
        <v>84</v>
      </c>
      <c r="J58" s="196">
        <v>0</v>
      </c>
      <c r="K58" s="193" t="s">
        <v>84</v>
      </c>
      <c r="L58" s="196">
        <v>42626128</v>
      </c>
      <c r="M58" s="193" t="s">
        <v>79</v>
      </c>
      <c r="N58" s="419">
        <v>0</v>
      </c>
      <c r="O58" s="420"/>
      <c r="P58" s="421"/>
      <c r="Q58" s="340" t="s">
        <v>84</v>
      </c>
      <c r="R58" s="416"/>
      <c r="S58" s="196">
        <v>42626128</v>
      </c>
      <c r="T58" s="193" t="s">
        <v>79</v>
      </c>
      <c r="U58" s="196">
        <v>42626128</v>
      </c>
      <c r="V58" s="340" t="s">
        <v>79</v>
      </c>
      <c r="W58" s="416"/>
      <c r="X58" s="340" t="s">
        <v>265</v>
      </c>
      <c r="Y58" s="416"/>
      <c r="Z58" s="340" t="s">
        <v>27</v>
      </c>
      <c r="AA58" s="416"/>
      <c r="AB58" s="340" t="s">
        <v>28</v>
      </c>
      <c r="AC58" s="416"/>
      <c r="AD58" s="193" t="s">
        <v>209</v>
      </c>
      <c r="AE58" s="167"/>
    </row>
    <row r="59" spans="1:31" ht="29.65" customHeight="1">
      <c r="A59" s="168"/>
      <c r="B59" s="417">
        <v>8115200</v>
      </c>
      <c r="C59" s="418"/>
      <c r="D59" s="195" t="s">
        <v>103</v>
      </c>
      <c r="E59" s="194">
        <v>0</v>
      </c>
      <c r="F59" s="195" t="s">
        <v>84</v>
      </c>
      <c r="G59" s="417">
        <v>0</v>
      </c>
      <c r="H59" s="418"/>
      <c r="I59" s="195" t="s">
        <v>84</v>
      </c>
      <c r="J59" s="196">
        <v>1488000</v>
      </c>
      <c r="K59" s="193" t="s">
        <v>64</v>
      </c>
      <c r="L59" s="196">
        <v>1777600</v>
      </c>
      <c r="M59" s="193" t="s">
        <v>103</v>
      </c>
      <c r="N59" s="419">
        <v>0</v>
      </c>
      <c r="O59" s="420"/>
      <c r="P59" s="421"/>
      <c r="Q59" s="340" t="s">
        <v>65</v>
      </c>
      <c r="R59" s="416"/>
      <c r="S59" s="196">
        <v>3265600</v>
      </c>
      <c r="T59" s="193" t="s">
        <v>81</v>
      </c>
      <c r="U59" s="196">
        <v>3265600</v>
      </c>
      <c r="V59" s="340" t="s">
        <v>222</v>
      </c>
      <c r="W59" s="416"/>
      <c r="X59" s="340" t="s">
        <v>267</v>
      </c>
      <c r="Y59" s="416"/>
      <c r="Z59" s="340" t="s">
        <v>27</v>
      </c>
      <c r="AA59" s="416"/>
      <c r="AB59" s="340" t="s">
        <v>28</v>
      </c>
      <c r="AC59" s="416"/>
      <c r="AD59" s="193" t="s">
        <v>268</v>
      </c>
      <c r="AE59" s="167"/>
    </row>
    <row r="60" spans="1:31" ht="29.65" customHeight="1">
      <c r="A60" s="168"/>
      <c r="B60" s="417">
        <v>747872859</v>
      </c>
      <c r="C60" s="418"/>
      <c r="D60" s="195" t="s">
        <v>65</v>
      </c>
      <c r="E60" s="194">
        <v>0</v>
      </c>
      <c r="F60" s="195" t="s">
        <v>84</v>
      </c>
      <c r="G60" s="417">
        <v>0</v>
      </c>
      <c r="H60" s="418"/>
      <c r="I60" s="195" t="s">
        <v>84</v>
      </c>
      <c r="J60" s="196">
        <v>0</v>
      </c>
      <c r="K60" s="193" t="s">
        <v>84</v>
      </c>
      <c r="L60" s="196">
        <v>854711838</v>
      </c>
      <c r="M60" s="193" t="s">
        <v>65</v>
      </c>
      <c r="N60" s="419">
        <v>1</v>
      </c>
      <c r="O60" s="420"/>
      <c r="P60" s="421"/>
      <c r="Q60" s="340" t="s">
        <v>64</v>
      </c>
      <c r="R60" s="416"/>
      <c r="S60" s="196">
        <v>854711838</v>
      </c>
      <c r="T60" s="193" t="s">
        <v>65</v>
      </c>
      <c r="U60" s="196">
        <v>854711839</v>
      </c>
      <c r="V60" s="340" t="s">
        <v>66</v>
      </c>
      <c r="W60" s="416"/>
      <c r="X60" s="340" t="s">
        <v>267</v>
      </c>
      <c r="Y60" s="416"/>
      <c r="Z60" s="340" t="s">
        <v>27</v>
      </c>
      <c r="AA60" s="416"/>
      <c r="AB60" s="340" t="s">
        <v>42</v>
      </c>
      <c r="AC60" s="416"/>
      <c r="AD60" s="193" t="s">
        <v>214</v>
      </c>
      <c r="AE60" s="167"/>
    </row>
    <row r="61" spans="1:31" ht="74.099999999999994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</row>
    <row r="62" spans="1:31" ht="71.099999999999994" customHeight="1"/>
    <row r="63" spans="1:31" ht="71.099999999999994" customHeight="1"/>
    <row r="64" spans="1:31" ht="5.85" customHeight="1"/>
    <row r="65" spans="1:18" ht="22.15" customHeight="1">
      <c r="A65" s="306" t="s">
        <v>269</v>
      </c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</row>
    <row r="66" spans="1:18" ht="1.5" customHeight="1"/>
  </sheetData>
  <mergeCells count="37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8"/>
    <mergeCell ref="B19:C19"/>
    <mergeCell ref="G19:H19"/>
    <mergeCell ref="N19:P19"/>
    <mergeCell ref="Q19:R19"/>
    <mergeCell ref="V19:W19"/>
    <mergeCell ref="X19:Y19"/>
    <mergeCell ref="Z19:AA19"/>
    <mergeCell ref="AB19:AC19"/>
    <mergeCell ref="B18:C18"/>
    <mergeCell ref="G18:H18"/>
    <mergeCell ref="N18:P18"/>
    <mergeCell ref="Q18:R18"/>
    <mergeCell ref="V18:W18"/>
    <mergeCell ref="X18:Y18"/>
    <mergeCell ref="Z20:AA20"/>
    <mergeCell ref="AB20:AC20"/>
    <mergeCell ref="B21:C21"/>
    <mergeCell ref="G21:H21"/>
    <mergeCell ref="N21:P21"/>
    <mergeCell ref="Q21:R21"/>
    <mergeCell ref="V21:W21"/>
    <mergeCell ref="X21:Y21"/>
    <mergeCell ref="Z21:AA21"/>
    <mergeCell ref="AB21:AC21"/>
    <mergeCell ref="B20:C20"/>
    <mergeCell ref="G20:H20"/>
    <mergeCell ref="N20:P20"/>
    <mergeCell ref="Q20:R20"/>
    <mergeCell ref="V20:W20"/>
    <mergeCell ref="X20:Y20"/>
    <mergeCell ref="Z22:AA22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  <mergeCell ref="B22:C22"/>
    <mergeCell ref="G22:H22"/>
    <mergeCell ref="N22:P22"/>
    <mergeCell ref="Q22:R22"/>
    <mergeCell ref="V22:W22"/>
    <mergeCell ref="X22:Y22"/>
    <mergeCell ref="Z24:AA24"/>
    <mergeCell ref="AB24:AC24"/>
    <mergeCell ref="B25:C25"/>
    <mergeCell ref="G25:H25"/>
    <mergeCell ref="N25:P25"/>
    <mergeCell ref="Q25:R25"/>
    <mergeCell ref="V25:W25"/>
    <mergeCell ref="X25:Y25"/>
    <mergeCell ref="Z25:AA25"/>
    <mergeCell ref="AB25:AC25"/>
    <mergeCell ref="B24:C24"/>
    <mergeCell ref="G24:H24"/>
    <mergeCell ref="N24:P24"/>
    <mergeCell ref="Q24:R24"/>
    <mergeCell ref="V24:W24"/>
    <mergeCell ref="X24:Y24"/>
    <mergeCell ref="Z26:AA26"/>
    <mergeCell ref="AB26:AC26"/>
    <mergeCell ref="B27:C27"/>
    <mergeCell ref="G27:H27"/>
    <mergeCell ref="N27:P27"/>
    <mergeCell ref="Q27:R27"/>
    <mergeCell ref="V27:W27"/>
    <mergeCell ref="X27:Y27"/>
    <mergeCell ref="Z27:AA27"/>
    <mergeCell ref="AB27:AC27"/>
    <mergeCell ref="B26:C26"/>
    <mergeCell ref="G26:H26"/>
    <mergeCell ref="N26:P26"/>
    <mergeCell ref="Q26:R26"/>
    <mergeCell ref="V26:W26"/>
    <mergeCell ref="X26:Y26"/>
    <mergeCell ref="Z28:AA28"/>
    <mergeCell ref="AB28:AC28"/>
    <mergeCell ref="B29:C29"/>
    <mergeCell ref="G29:H29"/>
    <mergeCell ref="N29:P29"/>
    <mergeCell ref="Q29:R29"/>
    <mergeCell ref="V29:W29"/>
    <mergeCell ref="X29:Y29"/>
    <mergeCell ref="Z29:AA29"/>
    <mergeCell ref="AB29:AC29"/>
    <mergeCell ref="B28:C28"/>
    <mergeCell ref="G28:H28"/>
    <mergeCell ref="N28:P28"/>
    <mergeCell ref="Q28:R28"/>
    <mergeCell ref="V28:W28"/>
    <mergeCell ref="X28:Y28"/>
    <mergeCell ref="Z30:AA30"/>
    <mergeCell ref="AB30:AC30"/>
    <mergeCell ref="B31:C31"/>
    <mergeCell ref="G31:H31"/>
    <mergeCell ref="N31:P31"/>
    <mergeCell ref="Q31:R31"/>
    <mergeCell ref="V31:W31"/>
    <mergeCell ref="X31:Y31"/>
    <mergeCell ref="Z31:AA31"/>
    <mergeCell ref="AB31:AC31"/>
    <mergeCell ref="B30:C30"/>
    <mergeCell ref="G30:H30"/>
    <mergeCell ref="N30:P30"/>
    <mergeCell ref="Q30:R30"/>
    <mergeCell ref="V30:W30"/>
    <mergeCell ref="X30:Y30"/>
    <mergeCell ref="Z32:AA32"/>
    <mergeCell ref="AB32:AC32"/>
    <mergeCell ref="B33:C33"/>
    <mergeCell ref="G33:H33"/>
    <mergeCell ref="N33:P33"/>
    <mergeCell ref="Q33:R33"/>
    <mergeCell ref="V33:W33"/>
    <mergeCell ref="X33:Y33"/>
    <mergeCell ref="Z33:AA33"/>
    <mergeCell ref="AB33:AC33"/>
    <mergeCell ref="B32:C32"/>
    <mergeCell ref="G32:H32"/>
    <mergeCell ref="N32:P32"/>
    <mergeCell ref="Q32:R32"/>
    <mergeCell ref="V32:W32"/>
    <mergeCell ref="X32:Y32"/>
    <mergeCell ref="Z34:AA34"/>
    <mergeCell ref="AB34:AC34"/>
    <mergeCell ref="B35:C35"/>
    <mergeCell ref="G35:H35"/>
    <mergeCell ref="N35:P35"/>
    <mergeCell ref="Q35:R35"/>
    <mergeCell ref="V35:W35"/>
    <mergeCell ref="X35:Y35"/>
    <mergeCell ref="Z35:AA35"/>
    <mergeCell ref="AB35:AC35"/>
    <mergeCell ref="B34:C34"/>
    <mergeCell ref="G34:H34"/>
    <mergeCell ref="N34:P34"/>
    <mergeCell ref="Q34:R34"/>
    <mergeCell ref="V34:W34"/>
    <mergeCell ref="X34:Y34"/>
    <mergeCell ref="Z36:AA36"/>
    <mergeCell ref="AB36:AC36"/>
    <mergeCell ref="B37:C37"/>
    <mergeCell ref="G37:H37"/>
    <mergeCell ref="N37:P37"/>
    <mergeCell ref="Q37:R37"/>
    <mergeCell ref="V37:W37"/>
    <mergeCell ref="X37:Y37"/>
    <mergeCell ref="Z37:AA37"/>
    <mergeCell ref="AB37:AC37"/>
    <mergeCell ref="B36:C36"/>
    <mergeCell ref="G36:H36"/>
    <mergeCell ref="N36:P36"/>
    <mergeCell ref="Q36:R36"/>
    <mergeCell ref="V36:W36"/>
    <mergeCell ref="X36:Y36"/>
    <mergeCell ref="Z38:AA38"/>
    <mergeCell ref="AB38:AC38"/>
    <mergeCell ref="B39:C39"/>
    <mergeCell ref="G39:H39"/>
    <mergeCell ref="N39:P39"/>
    <mergeCell ref="Q39:R39"/>
    <mergeCell ref="V39:W39"/>
    <mergeCell ref="X39:Y39"/>
    <mergeCell ref="Z39:AA39"/>
    <mergeCell ref="AB39:AC39"/>
    <mergeCell ref="B38:C38"/>
    <mergeCell ref="G38:H38"/>
    <mergeCell ref="N38:P38"/>
    <mergeCell ref="Q38:R38"/>
    <mergeCell ref="V38:W38"/>
    <mergeCell ref="X38:Y38"/>
    <mergeCell ref="Z40:AA40"/>
    <mergeCell ref="AB40:AC40"/>
    <mergeCell ref="B41:C41"/>
    <mergeCell ref="G41:H41"/>
    <mergeCell ref="N41:P41"/>
    <mergeCell ref="Q41:R41"/>
    <mergeCell ref="V41:W41"/>
    <mergeCell ref="X41:Y41"/>
    <mergeCell ref="Z41:AA41"/>
    <mergeCell ref="AB41:AC41"/>
    <mergeCell ref="B40:C40"/>
    <mergeCell ref="G40:H40"/>
    <mergeCell ref="N40:P40"/>
    <mergeCell ref="Q40:R40"/>
    <mergeCell ref="V40:W40"/>
    <mergeCell ref="X40:Y40"/>
    <mergeCell ref="Z42:AA42"/>
    <mergeCell ref="AB42:AC42"/>
    <mergeCell ref="B43:C43"/>
    <mergeCell ref="G43:H43"/>
    <mergeCell ref="N43:P43"/>
    <mergeCell ref="Q43:R43"/>
    <mergeCell ref="V43:W43"/>
    <mergeCell ref="X43:Y43"/>
    <mergeCell ref="Z43:AA43"/>
    <mergeCell ref="AB43:AC43"/>
    <mergeCell ref="B42:C42"/>
    <mergeCell ref="G42:H42"/>
    <mergeCell ref="N42:P42"/>
    <mergeCell ref="Q42:R42"/>
    <mergeCell ref="V42:W42"/>
    <mergeCell ref="X42:Y42"/>
    <mergeCell ref="Z44:AA44"/>
    <mergeCell ref="AB44:AC44"/>
    <mergeCell ref="B45:C45"/>
    <mergeCell ref="G45:H45"/>
    <mergeCell ref="N45:P45"/>
    <mergeCell ref="Q45:R45"/>
    <mergeCell ref="V45:W45"/>
    <mergeCell ref="X45:Y45"/>
    <mergeCell ref="Z45:AA45"/>
    <mergeCell ref="AB45:AC45"/>
    <mergeCell ref="B44:C44"/>
    <mergeCell ref="G44:H44"/>
    <mergeCell ref="N44:P44"/>
    <mergeCell ref="Q44:R44"/>
    <mergeCell ref="V44:W44"/>
    <mergeCell ref="X44:Y44"/>
    <mergeCell ref="Z46:AA46"/>
    <mergeCell ref="AB46:AC46"/>
    <mergeCell ref="B47:C47"/>
    <mergeCell ref="G47:H47"/>
    <mergeCell ref="N47:P47"/>
    <mergeCell ref="Q47:R47"/>
    <mergeCell ref="V47:W47"/>
    <mergeCell ref="X47:Y47"/>
    <mergeCell ref="Z47:AA47"/>
    <mergeCell ref="AB47:AC47"/>
    <mergeCell ref="B46:C46"/>
    <mergeCell ref="G46:H46"/>
    <mergeCell ref="N46:P46"/>
    <mergeCell ref="Q46:R46"/>
    <mergeCell ref="V46:W46"/>
    <mergeCell ref="X46:Y46"/>
    <mergeCell ref="Z48:AA48"/>
    <mergeCell ref="AB48:AC48"/>
    <mergeCell ref="B49:C49"/>
    <mergeCell ref="G49:H49"/>
    <mergeCell ref="N49:P49"/>
    <mergeCell ref="Q49:R49"/>
    <mergeCell ref="V49:W49"/>
    <mergeCell ref="X49:Y49"/>
    <mergeCell ref="Z49:AA49"/>
    <mergeCell ref="AB49:AC49"/>
    <mergeCell ref="B48:C48"/>
    <mergeCell ref="G48:H48"/>
    <mergeCell ref="N48:P48"/>
    <mergeCell ref="Q48:R48"/>
    <mergeCell ref="V48:W48"/>
    <mergeCell ref="X48:Y48"/>
    <mergeCell ref="Z50:AA50"/>
    <mergeCell ref="AB50:AC50"/>
    <mergeCell ref="B51:C51"/>
    <mergeCell ref="G51:H51"/>
    <mergeCell ref="N51:P51"/>
    <mergeCell ref="Q51:R51"/>
    <mergeCell ref="V51:W51"/>
    <mergeCell ref="X51:Y51"/>
    <mergeCell ref="Z51:AA51"/>
    <mergeCell ref="AB51:AC51"/>
    <mergeCell ref="B50:C50"/>
    <mergeCell ref="G50:H50"/>
    <mergeCell ref="N50:P50"/>
    <mergeCell ref="Q50:R50"/>
    <mergeCell ref="V50:W50"/>
    <mergeCell ref="X50:Y50"/>
    <mergeCell ref="Z52:AA52"/>
    <mergeCell ref="AB52:AC52"/>
    <mergeCell ref="B53:C53"/>
    <mergeCell ref="G53:H53"/>
    <mergeCell ref="N53:P53"/>
    <mergeCell ref="Q53:R53"/>
    <mergeCell ref="V53:W53"/>
    <mergeCell ref="X53:Y53"/>
    <mergeCell ref="Z53:AA53"/>
    <mergeCell ref="AB53:AC53"/>
    <mergeCell ref="B52:C52"/>
    <mergeCell ref="G52:H52"/>
    <mergeCell ref="N52:P52"/>
    <mergeCell ref="Q52:R52"/>
    <mergeCell ref="V52:W52"/>
    <mergeCell ref="X52:Y52"/>
    <mergeCell ref="Z54:AA54"/>
    <mergeCell ref="AB54:AC54"/>
    <mergeCell ref="B55:C55"/>
    <mergeCell ref="G55:H55"/>
    <mergeCell ref="N55:P55"/>
    <mergeCell ref="Q55:R55"/>
    <mergeCell ref="V55:W55"/>
    <mergeCell ref="X55:Y55"/>
    <mergeCell ref="Z55:AA55"/>
    <mergeCell ref="AB55:AC55"/>
    <mergeCell ref="B54:C54"/>
    <mergeCell ref="G54:H54"/>
    <mergeCell ref="N54:P54"/>
    <mergeCell ref="Q54:R54"/>
    <mergeCell ref="V54:W54"/>
    <mergeCell ref="X54:Y54"/>
    <mergeCell ref="Z56:AA56"/>
    <mergeCell ref="AB56:AC56"/>
    <mergeCell ref="B57:C57"/>
    <mergeCell ref="G57:H57"/>
    <mergeCell ref="N57:P57"/>
    <mergeCell ref="Q57:R57"/>
    <mergeCell ref="V57:W57"/>
    <mergeCell ref="X57:Y57"/>
    <mergeCell ref="Z57:AA57"/>
    <mergeCell ref="AB57:AC57"/>
    <mergeCell ref="B56:C56"/>
    <mergeCell ref="G56:H56"/>
    <mergeCell ref="N56:P56"/>
    <mergeCell ref="Q56:R56"/>
    <mergeCell ref="V56:W56"/>
    <mergeCell ref="X56:Y56"/>
    <mergeCell ref="Z58:AA58"/>
    <mergeCell ref="AB58:AC58"/>
    <mergeCell ref="B59:C59"/>
    <mergeCell ref="G59:H59"/>
    <mergeCell ref="N59:P59"/>
    <mergeCell ref="Q59:R59"/>
    <mergeCell ref="V59:W59"/>
    <mergeCell ref="X59:Y59"/>
    <mergeCell ref="Z59:AA59"/>
    <mergeCell ref="AB59:AC59"/>
    <mergeCell ref="B58:C58"/>
    <mergeCell ref="G58:H58"/>
    <mergeCell ref="N58:P58"/>
    <mergeCell ref="Q58:R58"/>
    <mergeCell ref="V58:W58"/>
    <mergeCell ref="X58:Y58"/>
    <mergeCell ref="Z60:AA60"/>
    <mergeCell ref="AB60:AC60"/>
    <mergeCell ref="A65:R65"/>
    <mergeCell ref="B60:C60"/>
    <mergeCell ref="G60:H60"/>
    <mergeCell ref="N60:P60"/>
    <mergeCell ref="Q60:R60"/>
    <mergeCell ref="V60:W60"/>
    <mergeCell ref="X60:Y60"/>
  </mergeCells>
  <hyperlinks>
    <hyperlink ref="D18" r:id="rId1" display="http://172.16.90.7:88/ReportViewer.aspx?reportName=PProductStatisticsPecuniary&amp;@Clicked=Clicked&amp;@Detail=Pecuniary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00000000}"/>
    <hyperlink ref="F18" r:id="rId2" display="http://172.16.90.7:88/ReportViewer.aspx?reportName=PProductStatisticsDetailReport&amp;@Clicked=Clicked&amp;@Detail=Writ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1000000}"/>
    <hyperlink ref="I18" r:id="rId3" display="http://172.16.90.7:88/ReportViewer.aspx?reportName=PProductStatisticsDetailReport&amp;@Clicked=Clicked&amp;@Detail=Incapacity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2000000}"/>
    <hyperlink ref="K18" r:id="rId4" display="http://172.16.90.7:88/ReportViewer.aspx?reportName=PProductStatisticsDetailReport&amp;@Clicked=Clicked&amp;@Detail=Absolution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3000000}"/>
    <hyperlink ref="M18" r:id="rId5" display="http://172.16.90.7:88/ReportViewer.aspx?reportName=PProductStatisticsDetailReport&amp;@Clicked=Clicked&amp;@Detail=Penalty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4000000}"/>
    <hyperlink ref="Q18" r:id="rId6" display="http://172.16.90.7:88/ReportViewer.aspx?reportName=PProductStatisticsDetailReport&amp;@Clicked=Clicked&amp;@Detail=Remained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5000000}"/>
    <hyperlink ref="T18" r:id="rId7" display="http://172.16.90.7:88/ReportViewer.aspx?reportName=PProductStatisticsDetailReport&amp;@Clicked=Clicked&amp;@Detail=Output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6000000}"/>
    <hyperlink ref="V18" r:id="rId8" display="http://172.16.90.7:88/ReportViewer.aspx?reportName=PProductStatisticsDetailReport&amp;@Clicked=Clicked&amp;@Detail=Input&amp;@LCode=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7000000}"/>
    <hyperlink ref="D19" r:id="rId9" display="http://172.16.90.7:88/ReportViewer.aspx?reportName=PProductStatisticsPecuniary&amp;@Clicked=Clicked&amp;@Detail=Pecuniary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08000000}"/>
    <hyperlink ref="F19" r:id="rId10" display="http://172.16.90.7:88/ReportViewer.aspx?reportName=PProductStatisticsDetailReport&amp;@Clicked=Clicked&amp;@Detail=Writ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9000000}"/>
    <hyperlink ref="I19" r:id="rId11" display="http://172.16.90.7:88/ReportViewer.aspx?reportName=PProductStatisticsDetailReport&amp;@Clicked=Clicked&amp;@Detail=Incapacity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A000000}"/>
    <hyperlink ref="K19" r:id="rId12" display="http://172.16.90.7:88/ReportViewer.aspx?reportName=PProductStatisticsDetailReport&amp;@Clicked=Clicked&amp;@Detail=Absolution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B000000}"/>
    <hyperlink ref="M19" r:id="rId13" display="http://172.16.90.7:88/ReportViewer.aspx?reportName=PProductStatisticsDetailReport&amp;@Clicked=Clicked&amp;@Detail=Penalty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C000000}"/>
    <hyperlink ref="Q19" r:id="rId14" display="http://172.16.90.7:88/ReportViewer.aspx?reportName=PProductStatisticsDetailReport&amp;@Clicked=Clicked&amp;@Detail=Remained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D000000}"/>
    <hyperlink ref="T19" r:id="rId15" display="http://172.16.90.7:88/ReportViewer.aspx?reportName=PProductStatisticsDetailReport&amp;@Clicked=Clicked&amp;@Detail=Output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E000000}"/>
    <hyperlink ref="V19" r:id="rId16" display="http://172.16.90.7:88/ReportViewer.aspx?reportName=PProductStatisticsDetailReport&amp;@Clicked=Clicked&amp;@Detail=Input&amp;@LCode=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F000000}"/>
    <hyperlink ref="D20" r:id="rId17" display="http://172.16.90.7:88/ReportViewer.aspx?reportName=PProductStatisticsPecuniary&amp;@Clicked=Clicked&amp;@Detail=Pecuniary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10000000}"/>
    <hyperlink ref="F20" r:id="rId18" display="http://172.16.90.7:88/ReportViewer.aspx?reportName=PProductStatisticsDetailReport&amp;@Clicked=Clicked&amp;@Detail=Writ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1000000}"/>
    <hyperlink ref="I20" r:id="rId19" display="http://172.16.90.7:88/ReportViewer.aspx?reportName=PProductStatisticsDetailReport&amp;@Clicked=Clicked&amp;@Detail=Incapacity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2000000}"/>
    <hyperlink ref="K20" r:id="rId20" display="http://172.16.90.7:88/ReportViewer.aspx?reportName=PProductStatisticsDetailReport&amp;@Clicked=Clicked&amp;@Detail=Absolution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3000000}"/>
    <hyperlink ref="M20" r:id="rId21" display="http://172.16.90.7:88/ReportViewer.aspx?reportName=PProductStatisticsDetailReport&amp;@Clicked=Clicked&amp;@Detail=Penalty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4000000}"/>
    <hyperlink ref="Q20" r:id="rId22" display="http://172.16.90.7:88/ReportViewer.aspx?reportName=PProductStatisticsDetailReport&amp;@Clicked=Clicked&amp;@Detail=Remained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5000000}"/>
    <hyperlink ref="T20" r:id="rId23" display="http://172.16.90.7:88/ReportViewer.aspx?reportName=PProductStatisticsDetailReport&amp;@Clicked=Clicked&amp;@Detail=Output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6000000}"/>
    <hyperlink ref="V20" r:id="rId24" display="http://172.16.90.7:88/ReportViewer.aspx?reportName=PProductStatisticsDetailReport&amp;@Clicked=Clicked&amp;@Detail=Input&amp;@LCode=100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7000000}"/>
    <hyperlink ref="D21" r:id="rId25" display="http://172.16.90.7:88/ReportViewer.aspx?reportName=PProductStatisticsPecuniary&amp;@Clicked=Clicked&amp;@Detail=Pecuniary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18000000}"/>
    <hyperlink ref="F21" r:id="rId26" display="http://172.16.90.7:88/ReportViewer.aspx?reportName=PProductStatisticsDetailReport&amp;@Clicked=Clicked&amp;@Detail=Writ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9000000}"/>
    <hyperlink ref="I21" r:id="rId27" display="http://172.16.90.7:88/ReportViewer.aspx?reportName=PProductStatisticsDetailReport&amp;@Clicked=Clicked&amp;@Detail=Incapacity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A000000}"/>
    <hyperlink ref="K21" r:id="rId28" display="http://172.16.90.7:88/ReportViewer.aspx?reportName=PProductStatisticsDetailReport&amp;@Clicked=Clicked&amp;@Detail=Absolution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B000000}"/>
    <hyperlink ref="M21" r:id="rId29" display="http://172.16.90.7:88/ReportViewer.aspx?reportName=PProductStatisticsDetailReport&amp;@Clicked=Clicked&amp;@Detail=Penalty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C000000}"/>
    <hyperlink ref="Q21" r:id="rId30" display="http://172.16.90.7:88/ReportViewer.aspx?reportName=PProductStatisticsDetailReport&amp;@Clicked=Clicked&amp;@Detail=Remained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D000000}"/>
    <hyperlink ref="T21" r:id="rId31" display="http://172.16.90.7:88/ReportViewer.aspx?reportName=PProductStatisticsDetailReport&amp;@Clicked=Clicked&amp;@Detail=Output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E000000}"/>
    <hyperlink ref="V21" r:id="rId32" display="http://172.16.90.7:88/ReportViewer.aspx?reportName=PProductStatisticsDetailReport&amp;@Clicked=Clicked&amp;@Detail=Input&amp;@LCode=100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F000000}"/>
    <hyperlink ref="D22" r:id="rId33" display="http://172.16.90.7:88/ReportViewer.aspx?reportName=PProductStatisticsPecuniary&amp;@Clicked=Clicked&amp;@Detail=Pecuniary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20000000}"/>
    <hyperlink ref="F22" r:id="rId34" display="http://172.16.90.7:88/ReportViewer.aspx?reportName=PProductStatisticsDetailReport&amp;@Clicked=Clicked&amp;@Detail=Writ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1000000}"/>
    <hyperlink ref="I22" r:id="rId35" display="http://172.16.90.7:88/ReportViewer.aspx?reportName=PProductStatisticsDetailReport&amp;@Clicked=Clicked&amp;@Detail=Incapacity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2000000}"/>
    <hyperlink ref="K22" r:id="rId36" display="http://172.16.90.7:88/ReportViewer.aspx?reportName=PProductStatisticsDetailReport&amp;@Clicked=Clicked&amp;@Detail=Absolution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3000000}"/>
    <hyperlink ref="M22" r:id="rId37" display="http://172.16.90.7:88/ReportViewer.aspx?reportName=PProductStatisticsDetailReport&amp;@Clicked=Clicked&amp;@Detail=Penalty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4000000}"/>
    <hyperlink ref="Q22" r:id="rId38" display="http://172.16.90.7:88/ReportViewer.aspx?reportName=PProductStatisticsDetailReport&amp;@Clicked=Clicked&amp;@Detail=Remained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5000000}"/>
    <hyperlink ref="T22" r:id="rId39" display="http://172.16.90.7:88/ReportViewer.aspx?reportName=PProductStatisticsDetailReport&amp;@Clicked=Clicked&amp;@Detail=Output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6000000}"/>
    <hyperlink ref="V22" r:id="rId40" display="http://172.16.90.7:88/ReportViewer.aspx?reportName=PProductStatisticsDetailReport&amp;@Clicked=Clicked&amp;@Detail=Input&amp;@LCode=100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7000000}"/>
    <hyperlink ref="D23" r:id="rId41" display="http://172.16.90.7:88/ReportViewer.aspx?reportName=PProductStatisticsPecuniary&amp;@Clicked=Clicked&amp;@Detail=Pecuniary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28000000}"/>
    <hyperlink ref="F23" r:id="rId42" display="http://172.16.90.7:88/ReportViewer.aspx?reportName=PProductStatisticsDetailReport&amp;@Clicked=Clicked&amp;@Detail=Writ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9000000}"/>
    <hyperlink ref="I23" r:id="rId43" display="http://172.16.90.7:88/ReportViewer.aspx?reportName=PProductStatisticsDetailReport&amp;@Clicked=Clicked&amp;@Detail=Incapacity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A000000}"/>
    <hyperlink ref="K23" r:id="rId44" display="http://172.16.90.7:88/ReportViewer.aspx?reportName=PProductStatisticsDetailReport&amp;@Clicked=Clicked&amp;@Detail=Absolution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B000000}"/>
    <hyperlink ref="M23" r:id="rId45" display="http://172.16.90.7:88/ReportViewer.aspx?reportName=PProductStatisticsDetailReport&amp;@Clicked=Clicked&amp;@Detail=Penalty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C000000}"/>
    <hyperlink ref="Q23" r:id="rId46" display="http://172.16.90.7:88/ReportViewer.aspx?reportName=PProductStatisticsDetailReport&amp;@Clicked=Clicked&amp;@Detail=Remained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D000000}"/>
    <hyperlink ref="T23" r:id="rId47" display="http://172.16.90.7:88/ReportViewer.aspx?reportName=PProductStatisticsDetailReport&amp;@Clicked=Clicked&amp;@Detail=Output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E000000}"/>
    <hyperlink ref="V23" r:id="rId48" display="http://172.16.90.7:88/ReportViewer.aspx?reportName=PProductStatisticsDetailReport&amp;@Clicked=Clicked&amp;@Detail=Input&amp;@LCode=100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F000000}"/>
    <hyperlink ref="D24" r:id="rId49" display="http://172.16.90.7:88/ReportViewer.aspx?reportName=PProductStatisticsPecuniary&amp;@Clicked=Clicked&amp;@Detail=Pecuniary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30000000}"/>
    <hyperlink ref="F24" r:id="rId50" display="http://172.16.90.7:88/ReportViewer.aspx?reportName=PProductStatisticsDetailReport&amp;@Clicked=Clicked&amp;@Detail=Writ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1000000}"/>
    <hyperlink ref="I24" r:id="rId51" display="http://172.16.90.7:88/ReportViewer.aspx?reportName=PProductStatisticsDetailReport&amp;@Clicked=Clicked&amp;@Detail=Incapacity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2000000}"/>
    <hyperlink ref="K24" r:id="rId52" display="http://172.16.90.7:88/ReportViewer.aspx?reportName=PProductStatisticsDetailReport&amp;@Clicked=Clicked&amp;@Detail=Absolution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3000000}"/>
    <hyperlink ref="M24" r:id="rId53" display="http://172.16.90.7:88/ReportViewer.aspx?reportName=PProductStatisticsDetailReport&amp;@Clicked=Clicked&amp;@Detail=Penalty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4000000}"/>
    <hyperlink ref="Q24" r:id="rId54" display="http://172.16.90.7:88/ReportViewer.aspx?reportName=PProductStatisticsDetailReport&amp;@Clicked=Clicked&amp;@Detail=Remained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5000000}"/>
    <hyperlink ref="T24" r:id="rId55" display="http://172.16.90.7:88/ReportViewer.aspx?reportName=PProductStatisticsDetailReport&amp;@Clicked=Clicked&amp;@Detail=Output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6000000}"/>
    <hyperlink ref="V24" r:id="rId56" display="http://172.16.90.7:88/ReportViewer.aspx?reportName=PProductStatisticsDetailReport&amp;@Clicked=Clicked&amp;@Detail=Input&amp;@LCode=100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7000000}"/>
    <hyperlink ref="D25" r:id="rId57" display="http://172.16.90.7:88/ReportViewer.aspx?reportName=PProductStatisticsPecuniary&amp;@Clicked=Clicked&amp;@Detail=Pecuniary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38000000}"/>
    <hyperlink ref="F25" r:id="rId58" display="http://172.16.90.7:88/ReportViewer.aspx?reportName=PProductStatisticsDetailReport&amp;@Clicked=Clicked&amp;@Detail=Writ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9000000}"/>
    <hyperlink ref="I25" r:id="rId59" display="http://172.16.90.7:88/ReportViewer.aspx?reportName=PProductStatisticsDetailReport&amp;@Clicked=Clicked&amp;@Detail=Incapacity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A000000}"/>
    <hyperlink ref="K25" r:id="rId60" display="http://172.16.90.7:88/ReportViewer.aspx?reportName=PProductStatisticsDetailReport&amp;@Clicked=Clicked&amp;@Detail=Absolution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B000000}"/>
    <hyperlink ref="M25" r:id="rId61" display="http://172.16.90.7:88/ReportViewer.aspx?reportName=PProductStatisticsDetailReport&amp;@Clicked=Clicked&amp;@Detail=Penalty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C000000}"/>
    <hyperlink ref="Q25" r:id="rId62" display="http://172.16.90.7:88/ReportViewer.aspx?reportName=PProductStatisticsDetailReport&amp;@Clicked=Clicked&amp;@Detail=Remained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D000000}"/>
    <hyperlink ref="T25" r:id="rId63" display="http://172.16.90.7:88/ReportViewer.aspx?reportName=PProductStatisticsDetailReport&amp;@Clicked=Clicked&amp;@Detail=Output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E000000}"/>
    <hyperlink ref="V25" r:id="rId64" display="http://172.16.90.7:88/ReportViewer.aspx?reportName=PProductStatisticsDetailReport&amp;@Clicked=Clicked&amp;@Detail=Input&amp;@LCode=100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F000000}"/>
    <hyperlink ref="D26" r:id="rId65" display="http://172.16.90.7:88/ReportViewer.aspx?reportName=PProductStatisticsPecuniary&amp;@Clicked=Clicked&amp;@Detail=Pecuniary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40000000}"/>
    <hyperlink ref="F26" r:id="rId66" display="http://172.16.90.7:88/ReportViewer.aspx?reportName=PProductStatisticsDetailReport&amp;@Clicked=Clicked&amp;@Detail=Writ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1000000}"/>
    <hyperlink ref="I26" r:id="rId67" display="http://172.16.90.7:88/ReportViewer.aspx?reportName=PProductStatisticsDetailReport&amp;@Clicked=Clicked&amp;@Detail=Incapacity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2000000}"/>
    <hyperlink ref="K26" r:id="rId68" display="http://172.16.90.7:88/ReportViewer.aspx?reportName=PProductStatisticsDetailReport&amp;@Clicked=Clicked&amp;@Detail=Absolution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3000000}"/>
    <hyperlink ref="M26" r:id="rId69" display="http://172.16.90.7:88/ReportViewer.aspx?reportName=PProductStatisticsDetailReport&amp;@Clicked=Clicked&amp;@Detail=Penalty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4000000}"/>
    <hyperlink ref="Q26" r:id="rId70" display="http://172.16.90.7:88/ReportViewer.aspx?reportName=PProductStatisticsDetailReport&amp;@Clicked=Clicked&amp;@Detail=Remained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5000000}"/>
    <hyperlink ref="T26" r:id="rId71" display="http://172.16.90.7:88/ReportViewer.aspx?reportName=PProductStatisticsDetailReport&amp;@Clicked=Clicked&amp;@Detail=Output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6000000}"/>
    <hyperlink ref="V26" r:id="rId72" display="http://172.16.90.7:88/ReportViewer.aspx?reportName=PProductStatisticsDetailReport&amp;@Clicked=Clicked&amp;@Detail=Input&amp;@LCode=100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7000000}"/>
    <hyperlink ref="D27" r:id="rId73" display="http://172.16.90.7:88/ReportViewer.aspx?reportName=PProductStatisticsPecuniary&amp;@Clicked=Clicked&amp;@Detail=Pecuniary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48000000}"/>
    <hyperlink ref="F27" r:id="rId74" display="http://172.16.90.7:88/ReportViewer.aspx?reportName=PProductStatisticsDetailReport&amp;@Clicked=Clicked&amp;@Detail=Writ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9000000}"/>
    <hyperlink ref="I27" r:id="rId75" display="http://172.16.90.7:88/ReportViewer.aspx?reportName=PProductStatisticsDetailReport&amp;@Clicked=Clicked&amp;@Detail=Incapacity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A000000}"/>
    <hyperlink ref="K27" r:id="rId76" display="http://172.16.90.7:88/ReportViewer.aspx?reportName=PProductStatisticsDetailReport&amp;@Clicked=Clicked&amp;@Detail=Absolution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B000000}"/>
    <hyperlink ref="M27" r:id="rId77" display="http://172.16.90.7:88/ReportViewer.aspx?reportName=PProductStatisticsDetailReport&amp;@Clicked=Clicked&amp;@Detail=Penalty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C000000}"/>
    <hyperlink ref="Q27" r:id="rId78" display="http://172.16.90.7:88/ReportViewer.aspx?reportName=PProductStatisticsDetailReport&amp;@Clicked=Clicked&amp;@Detail=Remained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D000000}"/>
    <hyperlink ref="T27" r:id="rId79" display="http://172.16.90.7:88/ReportViewer.aspx?reportName=PProductStatisticsDetailReport&amp;@Clicked=Clicked&amp;@Detail=Output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E000000}"/>
    <hyperlink ref="V27" r:id="rId80" display="http://172.16.90.7:88/ReportViewer.aspx?reportName=PProductStatisticsDetailReport&amp;@Clicked=Clicked&amp;@Detail=Input&amp;@LCode=100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F000000}"/>
    <hyperlink ref="D28" r:id="rId81" display="http://172.16.90.7:88/ReportViewer.aspx?reportName=PProductStatisticsPecuniary&amp;@Clicked=Clicked&amp;@Detail=Pecuniary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50000000}"/>
    <hyperlink ref="F28" r:id="rId82" display="http://172.16.90.7:88/ReportViewer.aspx?reportName=PProductStatisticsDetailReport&amp;@Clicked=Clicked&amp;@Detail=Writ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1000000}"/>
    <hyperlink ref="I28" r:id="rId83" display="http://172.16.90.7:88/ReportViewer.aspx?reportName=PProductStatisticsDetailReport&amp;@Clicked=Clicked&amp;@Detail=Incapacity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2000000}"/>
    <hyperlink ref="K28" r:id="rId84" display="http://172.16.90.7:88/ReportViewer.aspx?reportName=PProductStatisticsDetailReport&amp;@Clicked=Clicked&amp;@Detail=Absolution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3000000}"/>
    <hyperlink ref="M28" r:id="rId85" display="http://172.16.90.7:88/ReportViewer.aspx?reportName=PProductStatisticsDetailReport&amp;@Clicked=Clicked&amp;@Detail=Penalty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4000000}"/>
    <hyperlink ref="Q28" r:id="rId86" display="http://172.16.90.7:88/ReportViewer.aspx?reportName=PProductStatisticsDetailReport&amp;@Clicked=Clicked&amp;@Detail=Remained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5000000}"/>
    <hyperlink ref="T28" r:id="rId87" display="http://172.16.90.7:88/ReportViewer.aspx?reportName=PProductStatisticsDetailReport&amp;@Clicked=Clicked&amp;@Detail=Output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6000000}"/>
    <hyperlink ref="V28" r:id="rId88" display="http://172.16.90.7:88/ReportViewer.aspx?reportName=PProductStatisticsDetailReport&amp;@Clicked=Clicked&amp;@Detail=Input&amp;@LCode=100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7000000}"/>
    <hyperlink ref="D29" r:id="rId89" display="http://172.16.90.7:88/ReportViewer.aspx?reportName=PProductStatisticsPecuniary&amp;@Clicked=Clicked&amp;@Detail=Pecuniary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58000000}"/>
    <hyperlink ref="F29" r:id="rId90" display="http://172.16.90.7:88/ReportViewer.aspx?reportName=PProductStatisticsDetailReport&amp;@Clicked=Clicked&amp;@Detail=Writ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9000000}"/>
    <hyperlink ref="I29" r:id="rId91" display="http://172.16.90.7:88/ReportViewer.aspx?reportName=PProductStatisticsDetailReport&amp;@Clicked=Clicked&amp;@Detail=Incapacity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A000000}"/>
    <hyperlink ref="K29" r:id="rId92" display="http://172.16.90.7:88/ReportViewer.aspx?reportName=PProductStatisticsDetailReport&amp;@Clicked=Clicked&amp;@Detail=Absolution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B000000}"/>
    <hyperlink ref="M29" r:id="rId93" display="http://172.16.90.7:88/ReportViewer.aspx?reportName=PProductStatisticsDetailReport&amp;@Clicked=Clicked&amp;@Detail=Penalty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C000000}"/>
    <hyperlink ref="Q29" r:id="rId94" display="http://172.16.90.7:88/ReportViewer.aspx?reportName=PProductStatisticsDetailReport&amp;@Clicked=Clicked&amp;@Detail=Remained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D000000}"/>
    <hyperlink ref="T29" r:id="rId95" display="http://172.16.90.7:88/ReportViewer.aspx?reportName=PProductStatisticsDetailReport&amp;@Clicked=Clicked&amp;@Detail=Output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E000000}"/>
    <hyperlink ref="V29" r:id="rId96" display="http://172.16.90.7:88/ReportViewer.aspx?reportName=PProductStatisticsDetailReport&amp;@Clicked=Clicked&amp;@Detail=Input&amp;@LCode=100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F000000}"/>
    <hyperlink ref="D30" r:id="rId97" display="http://172.16.90.7:88/ReportViewer.aspx?reportName=PProductStatisticsPecuniary&amp;@Clicked=Clicked&amp;@Detail=Pecuniary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60000000}"/>
    <hyperlink ref="F30" r:id="rId98" display="http://172.16.90.7:88/ReportViewer.aspx?reportName=PProductStatisticsDetailReport&amp;@Clicked=Clicked&amp;@Detail=Writ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1000000}"/>
    <hyperlink ref="I30" r:id="rId99" display="http://172.16.90.7:88/ReportViewer.aspx?reportName=PProductStatisticsDetailReport&amp;@Clicked=Clicked&amp;@Detail=Incapacity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2000000}"/>
    <hyperlink ref="K30" r:id="rId100" display="http://172.16.90.7:88/ReportViewer.aspx?reportName=PProductStatisticsDetailReport&amp;@Clicked=Clicked&amp;@Detail=Absolution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3000000}"/>
    <hyperlink ref="M30" r:id="rId101" display="http://172.16.90.7:88/ReportViewer.aspx?reportName=PProductStatisticsDetailReport&amp;@Clicked=Clicked&amp;@Detail=Penalty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4000000}"/>
    <hyperlink ref="Q30" r:id="rId102" display="http://172.16.90.7:88/ReportViewer.aspx?reportName=PProductStatisticsDetailReport&amp;@Clicked=Clicked&amp;@Detail=Remained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5000000}"/>
    <hyperlink ref="T30" r:id="rId103" display="http://172.16.90.7:88/ReportViewer.aspx?reportName=PProductStatisticsDetailReport&amp;@Clicked=Clicked&amp;@Detail=Output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6000000}"/>
    <hyperlink ref="V30" r:id="rId104" display="http://172.16.90.7:88/ReportViewer.aspx?reportName=PProductStatisticsDetailReport&amp;@Clicked=Clicked&amp;@Detail=Input&amp;@LCode=101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7000000}"/>
    <hyperlink ref="D31" r:id="rId105" display="http://172.16.90.7:88/ReportViewer.aspx?reportName=PProductStatisticsPecuniary&amp;@Clicked=Clicked&amp;@Detail=Pecuniary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68000000}"/>
    <hyperlink ref="F31" r:id="rId106" display="http://172.16.90.7:88/ReportViewer.aspx?reportName=PProductStatisticsDetailReport&amp;@Clicked=Clicked&amp;@Detail=Writ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9000000}"/>
    <hyperlink ref="I31" r:id="rId107" display="http://172.16.90.7:88/ReportViewer.aspx?reportName=PProductStatisticsDetailReport&amp;@Clicked=Clicked&amp;@Detail=Incapacity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A000000}"/>
    <hyperlink ref="K31" r:id="rId108" display="http://172.16.90.7:88/ReportViewer.aspx?reportName=PProductStatisticsDetailReport&amp;@Clicked=Clicked&amp;@Detail=Absolution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B000000}"/>
    <hyperlink ref="M31" r:id="rId109" display="http://172.16.90.7:88/ReportViewer.aspx?reportName=PProductStatisticsDetailReport&amp;@Clicked=Clicked&amp;@Detail=Penalty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C000000}"/>
    <hyperlink ref="Q31" r:id="rId110" display="http://172.16.90.7:88/ReportViewer.aspx?reportName=PProductStatisticsDetailReport&amp;@Clicked=Clicked&amp;@Detail=Remained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D000000}"/>
    <hyperlink ref="T31" r:id="rId111" display="http://172.16.90.7:88/ReportViewer.aspx?reportName=PProductStatisticsDetailReport&amp;@Clicked=Clicked&amp;@Detail=Output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E000000}"/>
    <hyperlink ref="V31" r:id="rId112" display="http://172.16.90.7:88/ReportViewer.aspx?reportName=PProductStatisticsDetailReport&amp;@Clicked=Clicked&amp;@Detail=Input&amp;@LCode=101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6F000000}"/>
    <hyperlink ref="D32" r:id="rId113" display="http://172.16.90.7:88/ReportViewer.aspx?reportName=PProductStatisticsPecuniary&amp;@Clicked=Clicked&amp;@Detail=Pecuniary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70000000}"/>
    <hyperlink ref="F32" r:id="rId114" display="http://172.16.90.7:88/ReportViewer.aspx?reportName=PProductStatisticsDetailReport&amp;@Clicked=Clicked&amp;@Detail=Writ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1000000}"/>
    <hyperlink ref="I32" r:id="rId115" display="http://172.16.90.7:88/ReportViewer.aspx?reportName=PProductStatisticsDetailReport&amp;@Clicked=Clicked&amp;@Detail=Incapacity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2000000}"/>
    <hyperlink ref="K32" r:id="rId116" display="http://172.16.90.7:88/ReportViewer.aspx?reportName=PProductStatisticsDetailReport&amp;@Clicked=Clicked&amp;@Detail=Absolution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3000000}"/>
    <hyperlink ref="M32" r:id="rId117" display="http://172.16.90.7:88/ReportViewer.aspx?reportName=PProductStatisticsDetailReport&amp;@Clicked=Clicked&amp;@Detail=Penalty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4000000}"/>
    <hyperlink ref="Q32" r:id="rId118" display="http://172.16.90.7:88/ReportViewer.aspx?reportName=PProductStatisticsDetailReport&amp;@Clicked=Clicked&amp;@Detail=Remained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5000000}"/>
    <hyperlink ref="T32" r:id="rId119" display="http://172.16.90.7:88/ReportViewer.aspx?reportName=PProductStatisticsDetailReport&amp;@Clicked=Clicked&amp;@Detail=Output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6000000}"/>
    <hyperlink ref="V32" r:id="rId120" display="http://172.16.90.7:88/ReportViewer.aspx?reportName=PProductStatisticsDetailReport&amp;@Clicked=Clicked&amp;@Detail=Input&amp;@LCode=101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7000000}"/>
    <hyperlink ref="D33" r:id="rId121" display="http://172.16.90.7:88/ReportViewer.aspx?reportName=PProductStatisticsPecuniary&amp;@Clicked=Clicked&amp;@Detail=Pecuniary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78000000}"/>
    <hyperlink ref="F33" r:id="rId122" display="http://172.16.90.7:88/ReportViewer.aspx?reportName=PProductStatisticsDetailReport&amp;@Clicked=Clicked&amp;@Detail=Writ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9000000}"/>
    <hyperlink ref="I33" r:id="rId123" display="http://172.16.90.7:88/ReportViewer.aspx?reportName=PProductStatisticsDetailReport&amp;@Clicked=Clicked&amp;@Detail=Incapacity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A000000}"/>
    <hyperlink ref="K33" r:id="rId124" display="http://172.16.90.7:88/ReportViewer.aspx?reportName=PProductStatisticsDetailReport&amp;@Clicked=Clicked&amp;@Detail=Absolution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B000000}"/>
    <hyperlink ref="M33" r:id="rId125" display="http://172.16.90.7:88/ReportViewer.aspx?reportName=PProductStatisticsDetailReport&amp;@Clicked=Clicked&amp;@Detail=Penalty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C000000}"/>
    <hyperlink ref="Q33" r:id="rId126" display="http://172.16.90.7:88/ReportViewer.aspx?reportName=PProductStatisticsDetailReport&amp;@Clicked=Clicked&amp;@Detail=Remained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D000000}"/>
    <hyperlink ref="T33" r:id="rId127" display="http://172.16.90.7:88/ReportViewer.aspx?reportName=PProductStatisticsDetailReport&amp;@Clicked=Clicked&amp;@Detail=Output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E000000}"/>
    <hyperlink ref="V33" r:id="rId128" display="http://172.16.90.7:88/ReportViewer.aspx?reportName=PProductStatisticsDetailReport&amp;@Clicked=Clicked&amp;@Detail=Input&amp;@LCode=101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7F000000}"/>
    <hyperlink ref="D34" r:id="rId129" display="http://172.16.90.7:88/ReportViewer.aspx?reportName=PProductStatisticsPecuniary&amp;@Clicked=Clicked&amp;@Detail=Pecuniary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80000000}"/>
    <hyperlink ref="F34" r:id="rId130" display="http://172.16.90.7:88/ReportViewer.aspx?reportName=PProductStatisticsDetailReport&amp;@Clicked=Clicked&amp;@Detail=Writ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1000000}"/>
    <hyperlink ref="I34" r:id="rId131" display="http://172.16.90.7:88/ReportViewer.aspx?reportName=PProductStatisticsDetailReport&amp;@Clicked=Clicked&amp;@Detail=Incapacity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2000000}"/>
    <hyperlink ref="K34" r:id="rId132" display="http://172.16.90.7:88/ReportViewer.aspx?reportName=PProductStatisticsDetailReport&amp;@Clicked=Clicked&amp;@Detail=Absolution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3000000}"/>
    <hyperlink ref="M34" r:id="rId133" display="http://172.16.90.7:88/ReportViewer.aspx?reportName=PProductStatisticsDetailReport&amp;@Clicked=Clicked&amp;@Detail=Penalty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4000000}"/>
    <hyperlink ref="Q34" r:id="rId134" display="http://172.16.90.7:88/ReportViewer.aspx?reportName=PProductStatisticsDetailReport&amp;@Clicked=Clicked&amp;@Detail=Remained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5000000}"/>
    <hyperlink ref="T34" r:id="rId135" display="http://172.16.90.7:88/ReportViewer.aspx?reportName=PProductStatisticsDetailReport&amp;@Clicked=Clicked&amp;@Detail=Output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6000000}"/>
    <hyperlink ref="V34" r:id="rId136" display="http://172.16.90.7:88/ReportViewer.aspx?reportName=PProductStatisticsDetailReport&amp;@Clicked=Clicked&amp;@Detail=Input&amp;@LCode=101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7000000}"/>
    <hyperlink ref="D35" r:id="rId137" display="http://172.16.90.7:88/ReportViewer.aspx?reportName=PProductStatisticsPecuniary&amp;@Clicked=Clicked&amp;@Detail=Pecuniary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88000000}"/>
    <hyperlink ref="F35" r:id="rId138" display="http://172.16.90.7:88/ReportViewer.aspx?reportName=PProductStatisticsDetailReport&amp;@Clicked=Clicked&amp;@Detail=Writ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9000000}"/>
    <hyperlink ref="I35" r:id="rId139" display="http://172.16.90.7:88/ReportViewer.aspx?reportName=PProductStatisticsDetailReport&amp;@Clicked=Clicked&amp;@Detail=Incapacity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A000000}"/>
    <hyperlink ref="K35" r:id="rId140" display="http://172.16.90.7:88/ReportViewer.aspx?reportName=PProductStatisticsDetailReport&amp;@Clicked=Clicked&amp;@Detail=Absolution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B000000}"/>
    <hyperlink ref="M35" r:id="rId141" display="http://172.16.90.7:88/ReportViewer.aspx?reportName=PProductStatisticsDetailReport&amp;@Clicked=Clicked&amp;@Detail=Penalty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C000000}"/>
    <hyperlink ref="Q35" r:id="rId142" display="http://172.16.90.7:88/ReportViewer.aspx?reportName=PProductStatisticsDetailReport&amp;@Clicked=Clicked&amp;@Detail=Remained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D000000}"/>
    <hyperlink ref="T35" r:id="rId143" display="http://172.16.90.7:88/ReportViewer.aspx?reportName=PProductStatisticsDetailReport&amp;@Clicked=Clicked&amp;@Detail=Output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E000000}"/>
    <hyperlink ref="V35" r:id="rId144" display="http://172.16.90.7:88/ReportViewer.aspx?reportName=PProductStatisticsDetailReport&amp;@Clicked=Clicked&amp;@Detail=Input&amp;@LCode=101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8F000000}"/>
    <hyperlink ref="D36" r:id="rId145" display="http://172.16.90.7:88/ReportViewer.aspx?reportName=PProductStatisticsPecuniary&amp;@Clicked=Clicked&amp;@Detail=Pecuniary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90000000}"/>
    <hyperlink ref="F36" r:id="rId146" display="http://172.16.90.7:88/ReportViewer.aspx?reportName=PProductStatisticsDetailReport&amp;@Clicked=Clicked&amp;@Detail=Writ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1000000}"/>
    <hyperlink ref="I36" r:id="rId147" display="http://172.16.90.7:88/ReportViewer.aspx?reportName=PProductStatisticsDetailReport&amp;@Clicked=Clicked&amp;@Detail=Incapacity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2000000}"/>
    <hyperlink ref="K36" r:id="rId148" display="http://172.16.90.7:88/ReportViewer.aspx?reportName=PProductStatisticsDetailReport&amp;@Clicked=Clicked&amp;@Detail=Absolution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3000000}"/>
    <hyperlink ref="M36" r:id="rId149" display="http://172.16.90.7:88/ReportViewer.aspx?reportName=PProductStatisticsDetailReport&amp;@Clicked=Clicked&amp;@Detail=Penalty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4000000}"/>
    <hyperlink ref="Q36" r:id="rId150" display="http://172.16.90.7:88/ReportViewer.aspx?reportName=PProductStatisticsDetailReport&amp;@Clicked=Clicked&amp;@Detail=Remained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5000000}"/>
    <hyperlink ref="T36" r:id="rId151" display="http://172.16.90.7:88/ReportViewer.aspx?reportName=PProductStatisticsDetailReport&amp;@Clicked=Clicked&amp;@Detail=Output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6000000}"/>
    <hyperlink ref="V36" r:id="rId152" display="http://172.16.90.7:88/ReportViewer.aspx?reportName=PProductStatisticsDetailReport&amp;@Clicked=Clicked&amp;@Detail=Input&amp;@LCode=1017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7000000}"/>
    <hyperlink ref="D37" r:id="rId153" display="http://172.16.90.7:88/ReportViewer.aspx?reportName=PProductStatisticsPecuniary&amp;@Clicked=Clicked&amp;@Detail=Pecuniary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98000000}"/>
    <hyperlink ref="F37" r:id="rId154" display="http://172.16.90.7:88/ReportViewer.aspx?reportName=PProductStatisticsDetailReport&amp;@Clicked=Clicked&amp;@Detail=Writ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9000000}"/>
    <hyperlink ref="I37" r:id="rId155" display="http://172.16.90.7:88/ReportViewer.aspx?reportName=PProductStatisticsDetailReport&amp;@Clicked=Clicked&amp;@Detail=Incapacity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A000000}"/>
    <hyperlink ref="K37" r:id="rId156" display="http://172.16.90.7:88/ReportViewer.aspx?reportName=PProductStatisticsDetailReport&amp;@Clicked=Clicked&amp;@Detail=Absolution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B000000}"/>
    <hyperlink ref="M37" r:id="rId157" display="http://172.16.90.7:88/ReportViewer.aspx?reportName=PProductStatisticsDetailReport&amp;@Clicked=Clicked&amp;@Detail=Penalty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C000000}"/>
    <hyperlink ref="Q37" r:id="rId158" display="http://172.16.90.7:88/ReportViewer.aspx?reportName=PProductStatisticsDetailReport&amp;@Clicked=Clicked&amp;@Detail=Remained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D000000}"/>
    <hyperlink ref="T37" r:id="rId159" display="http://172.16.90.7:88/ReportViewer.aspx?reportName=PProductStatisticsDetailReport&amp;@Clicked=Clicked&amp;@Detail=Output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E000000}"/>
    <hyperlink ref="V37" r:id="rId160" display="http://172.16.90.7:88/ReportViewer.aspx?reportName=PProductStatisticsDetailReport&amp;@Clicked=Clicked&amp;@Detail=Input&amp;@LCode=1017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9F000000}"/>
    <hyperlink ref="D38" r:id="rId161" display="http://172.16.90.7:88/ReportViewer.aspx?reportName=PProductStatisticsPecuniary&amp;@Clicked=Clicked&amp;@Detail=Pecuniary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A0000000}"/>
    <hyperlink ref="F38" r:id="rId162" display="http://172.16.90.7:88/ReportViewer.aspx?reportName=PProductStatisticsDetailReport&amp;@Clicked=Clicked&amp;@Detail=Writ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1000000}"/>
    <hyperlink ref="I38" r:id="rId163" display="http://172.16.90.7:88/ReportViewer.aspx?reportName=PProductStatisticsDetailReport&amp;@Clicked=Clicked&amp;@Detail=Incapacity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2000000}"/>
    <hyperlink ref="K38" r:id="rId164" display="http://172.16.90.7:88/ReportViewer.aspx?reportName=PProductStatisticsDetailReport&amp;@Clicked=Clicked&amp;@Detail=Absolution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3000000}"/>
    <hyperlink ref="M38" r:id="rId165" display="http://172.16.90.7:88/ReportViewer.aspx?reportName=PProductStatisticsDetailReport&amp;@Clicked=Clicked&amp;@Detail=Penalty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4000000}"/>
    <hyperlink ref="Q38" r:id="rId166" display="http://172.16.90.7:88/ReportViewer.aspx?reportName=PProductStatisticsDetailReport&amp;@Clicked=Clicked&amp;@Detail=Remained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5000000}"/>
    <hyperlink ref="T38" r:id="rId167" display="http://172.16.90.7:88/ReportViewer.aspx?reportName=PProductStatisticsDetailReport&amp;@Clicked=Clicked&amp;@Detail=Output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6000000}"/>
    <hyperlink ref="V38" r:id="rId168" display="http://172.16.90.7:88/ReportViewer.aspx?reportName=PProductStatisticsDetailReport&amp;@Clicked=Clicked&amp;@Detail=Input&amp;@LCode=101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7000000}"/>
    <hyperlink ref="D39" r:id="rId169" display="http://172.16.90.7:88/ReportViewer.aspx?reportName=PProductStatisticsPecuniary&amp;@Clicked=Clicked&amp;@Detail=Pecuniary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A8000000}"/>
    <hyperlink ref="F39" r:id="rId170" display="http://172.16.90.7:88/ReportViewer.aspx?reportName=PProductStatisticsDetailReport&amp;@Clicked=Clicked&amp;@Detail=Writ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9000000}"/>
    <hyperlink ref="I39" r:id="rId171" display="http://172.16.90.7:88/ReportViewer.aspx?reportName=PProductStatisticsDetailReport&amp;@Clicked=Clicked&amp;@Detail=Incapacity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A000000}"/>
    <hyperlink ref="K39" r:id="rId172" display="http://172.16.90.7:88/ReportViewer.aspx?reportName=PProductStatisticsDetailReport&amp;@Clicked=Clicked&amp;@Detail=Absolution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B000000}"/>
    <hyperlink ref="M39" r:id="rId173" display="http://172.16.90.7:88/ReportViewer.aspx?reportName=PProductStatisticsDetailReport&amp;@Clicked=Clicked&amp;@Detail=Penalty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C000000}"/>
    <hyperlink ref="Q39" r:id="rId174" display="http://172.16.90.7:88/ReportViewer.aspx?reportName=PProductStatisticsDetailReport&amp;@Clicked=Clicked&amp;@Detail=Remained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D000000}"/>
    <hyperlink ref="T39" r:id="rId175" display="http://172.16.90.7:88/ReportViewer.aspx?reportName=PProductStatisticsDetailReport&amp;@Clicked=Clicked&amp;@Detail=Output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E000000}"/>
    <hyperlink ref="V39" r:id="rId176" display="http://172.16.90.7:88/ReportViewer.aspx?reportName=PProductStatisticsDetailReport&amp;@Clicked=Clicked&amp;@Detail=Input&amp;@LCode=101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AF000000}"/>
    <hyperlink ref="D40" r:id="rId177" display="http://172.16.90.7:88/ReportViewer.aspx?reportName=PProductStatisticsPecuniary&amp;@Clicked=Clicked&amp;@Detail=Pecuniary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B0000000}"/>
    <hyperlink ref="F40" r:id="rId178" display="http://172.16.90.7:88/ReportViewer.aspx?reportName=PProductStatisticsDetailReport&amp;@Clicked=Clicked&amp;@Detail=Writ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1000000}"/>
    <hyperlink ref="I40" r:id="rId179" display="http://172.16.90.7:88/ReportViewer.aspx?reportName=PProductStatisticsDetailReport&amp;@Clicked=Clicked&amp;@Detail=Incapacity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2000000}"/>
    <hyperlink ref="K40" r:id="rId180" display="http://172.16.90.7:88/ReportViewer.aspx?reportName=PProductStatisticsDetailReport&amp;@Clicked=Clicked&amp;@Detail=Absolution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3000000}"/>
    <hyperlink ref="M40" r:id="rId181" display="http://172.16.90.7:88/ReportViewer.aspx?reportName=PProductStatisticsDetailReport&amp;@Clicked=Clicked&amp;@Detail=Penalty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4000000}"/>
    <hyperlink ref="Q40" r:id="rId182" display="http://172.16.90.7:88/ReportViewer.aspx?reportName=PProductStatisticsDetailReport&amp;@Clicked=Clicked&amp;@Detail=Remained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5000000}"/>
    <hyperlink ref="T40" r:id="rId183" display="http://172.16.90.7:88/ReportViewer.aspx?reportName=PProductStatisticsDetailReport&amp;@Clicked=Clicked&amp;@Detail=Output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6000000}"/>
    <hyperlink ref="V40" r:id="rId184" display="http://172.16.90.7:88/ReportViewer.aspx?reportName=PProductStatisticsDetailReport&amp;@Clicked=Clicked&amp;@Detail=Input&amp;@LCode=101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7000000}"/>
    <hyperlink ref="D41" r:id="rId185" display="http://172.16.90.7:88/ReportViewer.aspx?reportName=PProductStatisticsPecuniary&amp;@Clicked=Clicked&amp;@Detail=Pecuniary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B8000000}"/>
    <hyperlink ref="F41" r:id="rId186" display="http://172.16.90.7:88/ReportViewer.aspx?reportName=PProductStatisticsDetailReport&amp;@Clicked=Clicked&amp;@Detail=Writ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9000000}"/>
    <hyperlink ref="I41" r:id="rId187" display="http://172.16.90.7:88/ReportViewer.aspx?reportName=PProductStatisticsDetailReport&amp;@Clicked=Clicked&amp;@Detail=Incapacity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A000000}"/>
    <hyperlink ref="K41" r:id="rId188" display="http://172.16.90.7:88/ReportViewer.aspx?reportName=PProductStatisticsDetailReport&amp;@Clicked=Clicked&amp;@Detail=Absolution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B000000}"/>
    <hyperlink ref="M41" r:id="rId189" display="http://172.16.90.7:88/ReportViewer.aspx?reportName=PProductStatisticsDetailReport&amp;@Clicked=Clicked&amp;@Detail=Penalty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C000000}"/>
    <hyperlink ref="Q41" r:id="rId190" display="http://172.16.90.7:88/ReportViewer.aspx?reportName=PProductStatisticsDetailReport&amp;@Clicked=Clicked&amp;@Detail=Remained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D000000}"/>
    <hyperlink ref="T41" r:id="rId191" display="http://172.16.90.7:88/ReportViewer.aspx?reportName=PProductStatisticsDetailReport&amp;@Clicked=Clicked&amp;@Detail=Output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E000000}"/>
    <hyperlink ref="V41" r:id="rId192" display="http://172.16.90.7:88/ReportViewer.aspx?reportName=PProductStatisticsDetailReport&amp;@Clicked=Clicked&amp;@Detail=Input&amp;@LCode=101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BF000000}"/>
    <hyperlink ref="D42" r:id="rId193" display="http://172.16.90.7:88/ReportViewer.aspx?reportName=PProductStatisticsPecuniary&amp;@Clicked=Clicked&amp;@Detail=Pecuniary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C0000000}"/>
    <hyperlink ref="F42" r:id="rId194" display="http://172.16.90.7:88/ReportViewer.aspx?reportName=PProductStatisticsDetailReport&amp;@Clicked=Clicked&amp;@Detail=Writ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1000000}"/>
    <hyperlink ref="I42" r:id="rId195" display="http://172.16.90.7:88/ReportViewer.aspx?reportName=PProductStatisticsDetailReport&amp;@Clicked=Clicked&amp;@Detail=Incapacity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2000000}"/>
    <hyperlink ref="K42" r:id="rId196" display="http://172.16.90.7:88/ReportViewer.aspx?reportName=PProductStatisticsDetailReport&amp;@Clicked=Clicked&amp;@Detail=Absolution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3000000}"/>
    <hyperlink ref="M42" r:id="rId197" display="http://172.16.90.7:88/ReportViewer.aspx?reportName=PProductStatisticsDetailReport&amp;@Clicked=Clicked&amp;@Detail=Penalty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4000000}"/>
    <hyperlink ref="Q42" r:id="rId198" display="http://172.16.90.7:88/ReportViewer.aspx?reportName=PProductStatisticsDetailReport&amp;@Clicked=Clicked&amp;@Detail=Remained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5000000}"/>
    <hyperlink ref="T42" r:id="rId199" display="http://172.16.90.7:88/ReportViewer.aspx?reportName=PProductStatisticsDetailReport&amp;@Clicked=Clicked&amp;@Detail=Output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6000000}"/>
    <hyperlink ref="V42" r:id="rId200" display="http://172.16.90.7:88/ReportViewer.aspx?reportName=PProductStatisticsDetailReport&amp;@Clicked=Clicked&amp;@Detail=Input&amp;@LCode=102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7000000}"/>
    <hyperlink ref="D43" r:id="rId201" display="http://172.16.90.7:88/ReportViewer.aspx?reportName=PProductStatisticsPecuniary&amp;@Clicked=Clicked&amp;@Detail=Pecuniary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C8000000}"/>
    <hyperlink ref="F43" r:id="rId202" display="http://172.16.90.7:88/ReportViewer.aspx?reportName=PProductStatisticsDetailReport&amp;@Clicked=Clicked&amp;@Detail=Writ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9000000}"/>
    <hyperlink ref="I43" r:id="rId203" display="http://172.16.90.7:88/ReportViewer.aspx?reportName=PProductStatisticsDetailReport&amp;@Clicked=Clicked&amp;@Detail=Incapacity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A000000}"/>
    <hyperlink ref="K43" r:id="rId204" display="http://172.16.90.7:88/ReportViewer.aspx?reportName=PProductStatisticsDetailReport&amp;@Clicked=Clicked&amp;@Detail=Absolution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B000000}"/>
    <hyperlink ref="M43" r:id="rId205" display="http://172.16.90.7:88/ReportViewer.aspx?reportName=PProductStatisticsDetailReport&amp;@Clicked=Clicked&amp;@Detail=Penalty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C000000}"/>
    <hyperlink ref="Q43" r:id="rId206" display="http://172.16.90.7:88/ReportViewer.aspx?reportName=PProductStatisticsDetailReport&amp;@Clicked=Clicked&amp;@Detail=Remained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D000000}"/>
    <hyperlink ref="T43" r:id="rId207" display="http://172.16.90.7:88/ReportViewer.aspx?reportName=PProductStatisticsDetailReport&amp;@Clicked=Clicked&amp;@Detail=Output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E000000}"/>
    <hyperlink ref="V43" r:id="rId208" display="http://172.16.90.7:88/ReportViewer.aspx?reportName=PProductStatisticsDetailReport&amp;@Clicked=Clicked&amp;@Detail=Input&amp;@LCode=102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CF000000}"/>
    <hyperlink ref="D44" r:id="rId209" display="http://172.16.90.7:88/ReportViewer.aspx?reportName=PProductStatisticsPecuniary&amp;@Clicked=Clicked&amp;@Detail=Pecuniary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D0000000}"/>
    <hyperlink ref="F44" r:id="rId210" display="http://172.16.90.7:88/ReportViewer.aspx?reportName=PProductStatisticsDetailReport&amp;@Clicked=Clicked&amp;@Detail=Writ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1000000}"/>
    <hyperlink ref="I44" r:id="rId211" display="http://172.16.90.7:88/ReportViewer.aspx?reportName=PProductStatisticsDetailReport&amp;@Clicked=Clicked&amp;@Detail=Incapacity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2000000}"/>
    <hyperlink ref="K44" r:id="rId212" display="http://172.16.90.7:88/ReportViewer.aspx?reportName=PProductStatisticsDetailReport&amp;@Clicked=Clicked&amp;@Detail=Absolution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3000000}"/>
    <hyperlink ref="M44" r:id="rId213" display="http://172.16.90.7:88/ReportViewer.aspx?reportName=PProductStatisticsDetailReport&amp;@Clicked=Clicked&amp;@Detail=Penalty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4000000}"/>
    <hyperlink ref="Q44" r:id="rId214" display="http://172.16.90.7:88/ReportViewer.aspx?reportName=PProductStatisticsDetailReport&amp;@Clicked=Clicked&amp;@Detail=Remained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5000000}"/>
    <hyperlink ref="T44" r:id="rId215" display="http://172.16.90.7:88/ReportViewer.aspx?reportName=PProductStatisticsDetailReport&amp;@Clicked=Clicked&amp;@Detail=Output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6000000}"/>
    <hyperlink ref="V44" r:id="rId216" display="http://172.16.90.7:88/ReportViewer.aspx?reportName=PProductStatisticsDetailReport&amp;@Clicked=Clicked&amp;@Detail=Input&amp;@LCode=102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7000000}"/>
    <hyperlink ref="D45" r:id="rId217" display="http://172.16.90.7:88/ReportViewer.aspx?reportName=PProductStatisticsPecuniary&amp;@Clicked=Clicked&amp;@Detail=Pecuniary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D8000000}"/>
    <hyperlink ref="F45" r:id="rId218" display="http://172.16.90.7:88/ReportViewer.aspx?reportName=PProductStatisticsDetailReport&amp;@Clicked=Clicked&amp;@Detail=Writ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9000000}"/>
    <hyperlink ref="I45" r:id="rId219" display="http://172.16.90.7:88/ReportViewer.aspx?reportName=PProductStatisticsDetailReport&amp;@Clicked=Clicked&amp;@Detail=Incapacity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A000000}"/>
    <hyperlink ref="K45" r:id="rId220" display="http://172.16.90.7:88/ReportViewer.aspx?reportName=PProductStatisticsDetailReport&amp;@Clicked=Clicked&amp;@Detail=Absolution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B000000}"/>
    <hyperlink ref="M45" r:id="rId221" display="http://172.16.90.7:88/ReportViewer.aspx?reportName=PProductStatisticsDetailReport&amp;@Clicked=Clicked&amp;@Detail=Penalty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C000000}"/>
    <hyperlink ref="Q45" r:id="rId222" display="http://172.16.90.7:88/ReportViewer.aspx?reportName=PProductStatisticsDetailReport&amp;@Clicked=Clicked&amp;@Detail=Remained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D000000}"/>
    <hyperlink ref="T45" r:id="rId223" display="http://172.16.90.7:88/ReportViewer.aspx?reportName=PProductStatisticsDetailReport&amp;@Clicked=Clicked&amp;@Detail=Output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E000000}"/>
    <hyperlink ref="V45" r:id="rId224" display="http://172.16.90.7:88/ReportViewer.aspx?reportName=PProductStatisticsDetailReport&amp;@Clicked=Clicked&amp;@Detail=Input&amp;@LCode=1023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DF000000}"/>
    <hyperlink ref="D46" r:id="rId225" display="http://172.16.90.7:88/ReportViewer.aspx?reportName=PProductStatisticsPecuniary&amp;@Clicked=Clicked&amp;@Detail=Pecuniary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E0000000}"/>
    <hyperlink ref="F46" r:id="rId226" display="http://172.16.90.7:88/ReportViewer.aspx?reportName=PProductStatisticsDetailReport&amp;@Clicked=Clicked&amp;@Detail=Writ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1000000}"/>
    <hyperlink ref="I46" r:id="rId227" display="http://172.16.90.7:88/ReportViewer.aspx?reportName=PProductStatisticsDetailReport&amp;@Clicked=Clicked&amp;@Detail=Incapacity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2000000}"/>
    <hyperlink ref="K46" r:id="rId228" display="http://172.16.90.7:88/ReportViewer.aspx?reportName=PProductStatisticsDetailReport&amp;@Clicked=Clicked&amp;@Detail=Absolution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3000000}"/>
    <hyperlink ref="M46" r:id="rId229" display="http://172.16.90.7:88/ReportViewer.aspx?reportName=PProductStatisticsDetailReport&amp;@Clicked=Clicked&amp;@Detail=Penalty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4000000}"/>
    <hyperlink ref="Q46" r:id="rId230" display="http://172.16.90.7:88/ReportViewer.aspx?reportName=PProductStatisticsDetailReport&amp;@Clicked=Clicked&amp;@Detail=Remained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5000000}"/>
    <hyperlink ref="T46" r:id="rId231" display="http://172.16.90.7:88/ReportViewer.aspx?reportName=PProductStatisticsDetailReport&amp;@Clicked=Clicked&amp;@Detail=Output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6000000}"/>
    <hyperlink ref="V46" r:id="rId232" display="http://172.16.90.7:88/ReportViewer.aspx?reportName=PProductStatisticsDetailReport&amp;@Clicked=Clicked&amp;@Detail=Input&amp;@LCode=1023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7000000}"/>
    <hyperlink ref="D47" r:id="rId233" display="http://172.16.90.7:88/ReportViewer.aspx?reportName=PProductStatisticsPecuniary&amp;@Clicked=Clicked&amp;@Detail=Pecuniary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E8000000}"/>
    <hyperlink ref="F47" r:id="rId234" display="http://172.16.90.7:88/ReportViewer.aspx?reportName=PProductStatisticsDetailReport&amp;@Clicked=Clicked&amp;@Detail=Writ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9000000}"/>
    <hyperlink ref="I47" r:id="rId235" display="http://172.16.90.7:88/ReportViewer.aspx?reportName=PProductStatisticsDetailReport&amp;@Clicked=Clicked&amp;@Detail=Incapacity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A000000}"/>
    <hyperlink ref="K47" r:id="rId236" display="http://172.16.90.7:88/ReportViewer.aspx?reportName=PProductStatisticsDetailReport&amp;@Clicked=Clicked&amp;@Detail=Absolution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B000000}"/>
    <hyperlink ref="M47" r:id="rId237" display="http://172.16.90.7:88/ReportViewer.aspx?reportName=PProductStatisticsDetailReport&amp;@Clicked=Clicked&amp;@Detail=Penalty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C000000}"/>
    <hyperlink ref="Q47" r:id="rId238" display="http://172.16.90.7:88/ReportViewer.aspx?reportName=PProductStatisticsDetailReport&amp;@Clicked=Clicked&amp;@Detail=Remained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D000000}"/>
    <hyperlink ref="T47" r:id="rId239" display="http://172.16.90.7:88/ReportViewer.aspx?reportName=PProductStatisticsDetailReport&amp;@Clicked=Clicked&amp;@Detail=Output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E000000}"/>
    <hyperlink ref="V47" r:id="rId240" display="http://172.16.90.7:88/ReportViewer.aspx?reportName=PProductStatisticsDetailReport&amp;@Clicked=Clicked&amp;@Detail=Input&amp;@LCode=1024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EF000000}"/>
    <hyperlink ref="D48" r:id="rId241" display="http://172.16.90.7:88/ReportViewer.aspx?reportName=PProductStatisticsPecuniary&amp;@Clicked=Clicked&amp;@Detail=Pecuniary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F0000000}"/>
    <hyperlink ref="F48" r:id="rId242" display="http://172.16.90.7:88/ReportViewer.aspx?reportName=PProductStatisticsDetailReport&amp;@Clicked=Clicked&amp;@Detail=Writ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1000000}"/>
    <hyperlink ref="I48" r:id="rId243" display="http://172.16.90.7:88/ReportViewer.aspx?reportName=PProductStatisticsDetailReport&amp;@Clicked=Clicked&amp;@Detail=Incapacity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2000000}"/>
    <hyperlink ref="K48" r:id="rId244" display="http://172.16.90.7:88/ReportViewer.aspx?reportName=PProductStatisticsDetailReport&amp;@Clicked=Clicked&amp;@Detail=Absolution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3000000}"/>
    <hyperlink ref="M48" r:id="rId245" display="http://172.16.90.7:88/ReportViewer.aspx?reportName=PProductStatisticsDetailReport&amp;@Clicked=Clicked&amp;@Detail=Penalty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4000000}"/>
    <hyperlink ref="Q48" r:id="rId246" display="http://172.16.90.7:88/ReportViewer.aspx?reportName=PProductStatisticsDetailReport&amp;@Clicked=Clicked&amp;@Detail=Remained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5000000}"/>
    <hyperlink ref="T48" r:id="rId247" display="http://172.16.90.7:88/ReportViewer.aspx?reportName=PProductStatisticsDetailReport&amp;@Clicked=Clicked&amp;@Detail=Output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6000000}"/>
    <hyperlink ref="V48" r:id="rId248" display="http://172.16.90.7:88/ReportViewer.aspx?reportName=PProductStatisticsDetailReport&amp;@Clicked=Clicked&amp;@Detail=Input&amp;@LCode=1024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7000000}"/>
    <hyperlink ref="D49" r:id="rId249" display="http://172.16.90.7:88/ReportViewer.aspx?reportName=PProductStatisticsPecuniary&amp;@Clicked=Clicked&amp;@Detail=Pecuniary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F8000000}"/>
    <hyperlink ref="F49" r:id="rId250" display="http://172.16.90.7:88/ReportViewer.aspx?reportName=PProductStatisticsDetailReport&amp;@Clicked=Clicked&amp;@Detail=Writ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9000000}"/>
    <hyperlink ref="I49" r:id="rId251" display="http://172.16.90.7:88/ReportViewer.aspx?reportName=PProductStatisticsDetailReport&amp;@Clicked=Clicked&amp;@Detail=Incapacity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A000000}"/>
    <hyperlink ref="K49" r:id="rId252" display="http://172.16.90.7:88/ReportViewer.aspx?reportName=PProductStatisticsDetailReport&amp;@Clicked=Clicked&amp;@Detail=Absolution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B000000}"/>
    <hyperlink ref="M49" r:id="rId253" display="http://172.16.90.7:88/ReportViewer.aspx?reportName=PProductStatisticsDetailReport&amp;@Clicked=Clicked&amp;@Detail=Penalty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C000000}"/>
    <hyperlink ref="Q49" r:id="rId254" display="http://172.16.90.7:88/ReportViewer.aspx?reportName=PProductStatisticsDetailReport&amp;@Clicked=Clicked&amp;@Detail=Remained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D000000}"/>
    <hyperlink ref="T49" r:id="rId255" display="http://172.16.90.7:88/ReportViewer.aspx?reportName=PProductStatisticsDetailReport&amp;@Clicked=Clicked&amp;@Detail=Output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E000000}"/>
    <hyperlink ref="V49" r:id="rId256" display="http://172.16.90.7:88/ReportViewer.aspx?reportName=PProductStatisticsDetailReport&amp;@Clicked=Clicked&amp;@Detail=Input&amp;@LCode=1025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FF000000}"/>
    <hyperlink ref="D50" r:id="rId257" display="http://172.16.90.7:88/ReportViewer.aspx?reportName=PProductStatisticsPecuniary&amp;@Clicked=Clicked&amp;@Detail=Pecuniary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00010000}"/>
    <hyperlink ref="F50" r:id="rId258" display="http://172.16.90.7:88/ReportViewer.aspx?reportName=PProductStatisticsDetailReport&amp;@Clicked=Clicked&amp;@Detail=Writ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1010000}"/>
    <hyperlink ref="I50" r:id="rId259" display="http://172.16.90.7:88/ReportViewer.aspx?reportName=PProductStatisticsDetailReport&amp;@Clicked=Clicked&amp;@Detail=Incapacity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2010000}"/>
    <hyperlink ref="K50" r:id="rId260" display="http://172.16.90.7:88/ReportViewer.aspx?reportName=PProductStatisticsDetailReport&amp;@Clicked=Clicked&amp;@Detail=Absolution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3010000}"/>
    <hyperlink ref="M50" r:id="rId261" display="http://172.16.90.7:88/ReportViewer.aspx?reportName=PProductStatisticsDetailReport&amp;@Clicked=Clicked&amp;@Detail=Penalty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4010000}"/>
    <hyperlink ref="Q50" r:id="rId262" display="http://172.16.90.7:88/ReportViewer.aspx?reportName=PProductStatisticsDetailReport&amp;@Clicked=Clicked&amp;@Detail=Remained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5010000}"/>
    <hyperlink ref="T50" r:id="rId263" display="http://172.16.90.7:88/ReportViewer.aspx?reportName=PProductStatisticsDetailReport&amp;@Clicked=Clicked&amp;@Detail=Output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6010000}"/>
    <hyperlink ref="V50" r:id="rId264" display="http://172.16.90.7:88/ReportViewer.aspx?reportName=PProductStatisticsDetailReport&amp;@Clicked=Clicked&amp;@Detail=Input&amp;@LCode=1025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7010000}"/>
    <hyperlink ref="D51" r:id="rId265" display="http://172.16.90.7:88/ReportViewer.aspx?reportName=PProductStatisticsPecuniary&amp;@Clicked=Clicked&amp;@Detail=Pecuniary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08010000}"/>
    <hyperlink ref="F51" r:id="rId266" display="http://172.16.90.7:88/ReportViewer.aspx?reportName=PProductStatisticsDetailReport&amp;@Clicked=Clicked&amp;@Detail=Writ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9010000}"/>
    <hyperlink ref="I51" r:id="rId267" display="http://172.16.90.7:88/ReportViewer.aspx?reportName=PProductStatisticsDetailReport&amp;@Clicked=Clicked&amp;@Detail=Incapacity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A010000}"/>
    <hyperlink ref="K51" r:id="rId268" display="http://172.16.90.7:88/ReportViewer.aspx?reportName=PProductStatisticsDetailReport&amp;@Clicked=Clicked&amp;@Detail=Absolution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B010000}"/>
    <hyperlink ref="M51" r:id="rId269" display="http://172.16.90.7:88/ReportViewer.aspx?reportName=PProductStatisticsDetailReport&amp;@Clicked=Clicked&amp;@Detail=Penalty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C010000}"/>
    <hyperlink ref="Q51" r:id="rId270" display="http://172.16.90.7:88/ReportViewer.aspx?reportName=PProductStatisticsDetailReport&amp;@Clicked=Clicked&amp;@Detail=Remained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D010000}"/>
    <hyperlink ref="T51" r:id="rId271" display="http://172.16.90.7:88/ReportViewer.aspx?reportName=PProductStatisticsDetailReport&amp;@Clicked=Clicked&amp;@Detail=Output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E010000}"/>
    <hyperlink ref="V51" r:id="rId272" display="http://172.16.90.7:88/ReportViewer.aspx?reportName=PProductStatisticsDetailReport&amp;@Clicked=Clicked&amp;@Detail=Input&amp;@LCode=1026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0F010000}"/>
    <hyperlink ref="D52" r:id="rId273" display="http://172.16.90.7:88/ReportViewer.aspx?reportName=PProductStatisticsPecuniary&amp;@Clicked=Clicked&amp;@Detail=Pecuniary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10010000}"/>
    <hyperlink ref="F52" r:id="rId274" display="http://172.16.90.7:88/ReportViewer.aspx?reportName=PProductStatisticsDetailReport&amp;@Clicked=Clicked&amp;@Detail=Writ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1010000}"/>
    <hyperlink ref="I52" r:id="rId275" display="http://172.16.90.7:88/ReportViewer.aspx?reportName=PProductStatisticsDetailReport&amp;@Clicked=Clicked&amp;@Detail=Incapacity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2010000}"/>
    <hyperlink ref="K52" r:id="rId276" display="http://172.16.90.7:88/ReportViewer.aspx?reportName=PProductStatisticsDetailReport&amp;@Clicked=Clicked&amp;@Detail=Absolution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3010000}"/>
    <hyperlink ref="M52" r:id="rId277" display="http://172.16.90.7:88/ReportViewer.aspx?reportName=PProductStatisticsDetailReport&amp;@Clicked=Clicked&amp;@Detail=Penalty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4010000}"/>
    <hyperlink ref="Q52" r:id="rId278" display="http://172.16.90.7:88/ReportViewer.aspx?reportName=PProductStatisticsDetailReport&amp;@Clicked=Clicked&amp;@Detail=Remained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5010000}"/>
    <hyperlink ref="T52" r:id="rId279" display="http://172.16.90.7:88/ReportViewer.aspx?reportName=PProductStatisticsDetailReport&amp;@Clicked=Clicked&amp;@Detail=Output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6010000}"/>
    <hyperlink ref="V52" r:id="rId280" display="http://172.16.90.7:88/ReportViewer.aspx?reportName=PProductStatisticsDetailReport&amp;@Clicked=Clicked&amp;@Detail=Input&amp;@LCode=1028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7010000}"/>
    <hyperlink ref="D53" r:id="rId281" display="http://172.16.90.7:88/ReportViewer.aspx?reportName=PProductStatisticsPecuniary&amp;@Clicked=Clicked&amp;@Detail=Pecuniary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18010000}"/>
    <hyperlink ref="F53" r:id="rId282" display="http://172.16.90.7:88/ReportViewer.aspx?reportName=PProductStatisticsDetailReport&amp;@Clicked=Clicked&amp;@Detail=Writ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9010000}"/>
    <hyperlink ref="I53" r:id="rId283" display="http://172.16.90.7:88/ReportViewer.aspx?reportName=PProductStatisticsDetailReport&amp;@Clicked=Clicked&amp;@Detail=Incapacity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A010000}"/>
    <hyperlink ref="K53" r:id="rId284" display="http://172.16.90.7:88/ReportViewer.aspx?reportName=PProductStatisticsDetailReport&amp;@Clicked=Clicked&amp;@Detail=Absolution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B010000}"/>
    <hyperlink ref="M53" r:id="rId285" display="http://172.16.90.7:88/ReportViewer.aspx?reportName=PProductStatisticsDetailReport&amp;@Clicked=Clicked&amp;@Detail=Penalty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C010000}"/>
    <hyperlink ref="Q53" r:id="rId286" display="http://172.16.90.7:88/ReportViewer.aspx?reportName=PProductStatisticsDetailReport&amp;@Clicked=Clicked&amp;@Detail=Remained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D010000}"/>
    <hyperlink ref="T53" r:id="rId287" display="http://172.16.90.7:88/ReportViewer.aspx?reportName=PProductStatisticsDetailReport&amp;@Clicked=Clicked&amp;@Detail=Output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E010000}"/>
    <hyperlink ref="V53" r:id="rId288" display="http://172.16.90.7:88/ReportViewer.aspx?reportName=PProductStatisticsDetailReport&amp;@Clicked=Clicked&amp;@Detail=Input&amp;@LCode=1028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1F010000}"/>
    <hyperlink ref="D54" r:id="rId289" display="http://172.16.90.7:88/ReportViewer.aspx?reportName=PProductStatisticsPecuniary&amp;@Clicked=Clicked&amp;@Detail=Pecuniary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20010000}"/>
    <hyperlink ref="F54" r:id="rId290" display="http://172.16.90.7:88/ReportViewer.aspx?reportName=PProductStatisticsDetailReport&amp;@Clicked=Clicked&amp;@Detail=Writ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1010000}"/>
    <hyperlink ref="I54" r:id="rId291" display="http://172.16.90.7:88/ReportViewer.aspx?reportName=PProductStatisticsDetailReport&amp;@Clicked=Clicked&amp;@Detail=Incapacity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2010000}"/>
    <hyperlink ref="K54" r:id="rId292" display="http://172.16.90.7:88/ReportViewer.aspx?reportName=PProductStatisticsDetailReport&amp;@Clicked=Clicked&amp;@Detail=Absolution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3010000}"/>
    <hyperlink ref="M54" r:id="rId293" display="http://172.16.90.7:88/ReportViewer.aspx?reportName=PProductStatisticsDetailReport&amp;@Clicked=Clicked&amp;@Detail=Penalty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4010000}"/>
    <hyperlink ref="Q54" r:id="rId294" display="http://172.16.90.7:88/ReportViewer.aspx?reportName=PProductStatisticsDetailReport&amp;@Clicked=Clicked&amp;@Detail=Remained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5010000}"/>
    <hyperlink ref="T54" r:id="rId295" display="http://172.16.90.7:88/ReportViewer.aspx?reportName=PProductStatisticsDetailReport&amp;@Clicked=Clicked&amp;@Detail=Output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6010000}"/>
    <hyperlink ref="V54" r:id="rId296" display="http://172.16.90.7:88/ReportViewer.aspx?reportName=PProductStatisticsDetailReport&amp;@Clicked=Clicked&amp;@Detail=Input&amp;@LCode=1029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7010000}"/>
    <hyperlink ref="D55" r:id="rId297" display="http://172.16.90.7:88/ReportViewer.aspx?reportName=PProductStatisticsPecuniary&amp;@Clicked=Clicked&amp;@Detail=Pecuniary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28010000}"/>
    <hyperlink ref="F55" r:id="rId298" display="http://172.16.90.7:88/ReportViewer.aspx?reportName=PProductStatisticsDetailReport&amp;@Clicked=Clicked&amp;@Detail=Writ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9010000}"/>
    <hyperlink ref="I55" r:id="rId299" display="http://172.16.90.7:88/ReportViewer.aspx?reportName=PProductStatisticsDetailReport&amp;@Clicked=Clicked&amp;@Detail=Incapacity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A010000}"/>
    <hyperlink ref="K55" r:id="rId300" display="http://172.16.90.7:88/ReportViewer.aspx?reportName=PProductStatisticsDetailReport&amp;@Clicked=Clicked&amp;@Detail=Absolution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B010000}"/>
    <hyperlink ref="M55" r:id="rId301" display="http://172.16.90.7:88/ReportViewer.aspx?reportName=PProductStatisticsDetailReport&amp;@Clicked=Clicked&amp;@Detail=Penalty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C010000}"/>
    <hyperlink ref="Q55" r:id="rId302" display="http://172.16.90.7:88/ReportViewer.aspx?reportName=PProductStatisticsDetailReport&amp;@Clicked=Clicked&amp;@Detail=Remained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D010000}"/>
    <hyperlink ref="T55" r:id="rId303" display="http://172.16.90.7:88/ReportViewer.aspx?reportName=PProductStatisticsDetailReport&amp;@Clicked=Clicked&amp;@Detail=Output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E010000}"/>
    <hyperlink ref="V55" r:id="rId304" display="http://172.16.90.7:88/ReportViewer.aspx?reportName=PProductStatisticsDetailReport&amp;@Clicked=Clicked&amp;@Detail=Input&amp;@LCode=1029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2F010000}"/>
    <hyperlink ref="D56" r:id="rId305" display="http://172.16.90.7:88/ReportViewer.aspx?reportName=PProductStatisticsPecuniary&amp;@Clicked=Clicked&amp;@Detail=Pecuniary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30010000}"/>
    <hyperlink ref="F56" r:id="rId306" display="http://172.16.90.7:88/ReportViewer.aspx?reportName=PProductStatisticsDetailReport&amp;@Clicked=Clicked&amp;@Detail=Writ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1010000}"/>
    <hyperlink ref="I56" r:id="rId307" display="http://172.16.90.7:88/ReportViewer.aspx?reportName=PProductStatisticsDetailReport&amp;@Clicked=Clicked&amp;@Detail=Incapacity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2010000}"/>
    <hyperlink ref="K56" r:id="rId308" display="http://172.16.90.7:88/ReportViewer.aspx?reportName=PProductStatisticsDetailReport&amp;@Clicked=Clicked&amp;@Detail=Absolution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3010000}"/>
    <hyperlink ref="M56" r:id="rId309" display="http://172.16.90.7:88/ReportViewer.aspx?reportName=PProductStatisticsDetailReport&amp;@Clicked=Clicked&amp;@Detail=Penalty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4010000}"/>
    <hyperlink ref="Q56" r:id="rId310" display="http://172.16.90.7:88/ReportViewer.aspx?reportName=PProductStatisticsDetailReport&amp;@Clicked=Clicked&amp;@Detail=Remained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5010000}"/>
    <hyperlink ref="T56" r:id="rId311" display="http://172.16.90.7:88/ReportViewer.aspx?reportName=PProductStatisticsDetailReport&amp;@Clicked=Clicked&amp;@Detail=Output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6010000}"/>
    <hyperlink ref="V56" r:id="rId312" display="http://172.16.90.7:88/ReportViewer.aspx?reportName=PProductStatisticsDetailReport&amp;@Clicked=Clicked&amp;@Detail=Input&amp;@LCode=1030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7010000}"/>
    <hyperlink ref="D57" r:id="rId313" display="http://172.16.90.7:88/ReportViewer.aspx?reportName=PProductStatisticsPecuniary&amp;@Clicked=Clicked&amp;@Detail=Pecuniary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38010000}"/>
    <hyperlink ref="F57" r:id="rId314" display="http://172.16.90.7:88/ReportViewer.aspx?reportName=PProductStatisticsDetailReport&amp;@Clicked=Clicked&amp;@Detail=Writ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9010000}"/>
    <hyperlink ref="I57" r:id="rId315" display="http://172.16.90.7:88/ReportViewer.aspx?reportName=PProductStatisticsDetailReport&amp;@Clicked=Clicked&amp;@Detail=Incapacity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A010000}"/>
    <hyperlink ref="K57" r:id="rId316" display="http://172.16.90.7:88/ReportViewer.aspx?reportName=PProductStatisticsDetailReport&amp;@Clicked=Clicked&amp;@Detail=Absolution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B010000}"/>
    <hyperlink ref="M57" r:id="rId317" display="http://172.16.90.7:88/ReportViewer.aspx?reportName=PProductStatisticsDetailReport&amp;@Clicked=Clicked&amp;@Detail=Penalty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C010000}"/>
    <hyperlink ref="Q57" r:id="rId318" display="http://172.16.90.7:88/ReportViewer.aspx?reportName=PProductStatisticsDetailReport&amp;@Clicked=Clicked&amp;@Detail=Remained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D010000}"/>
    <hyperlink ref="T57" r:id="rId319" display="http://172.16.90.7:88/ReportViewer.aspx?reportName=PProductStatisticsDetailReport&amp;@Clicked=Clicked&amp;@Detail=Output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E010000}"/>
    <hyperlink ref="V57" r:id="rId320" display="http://172.16.90.7:88/ReportViewer.aspx?reportName=PProductStatisticsDetailReport&amp;@Clicked=Clicked&amp;@Detail=Input&amp;@LCode=1031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3F010000}"/>
    <hyperlink ref="D58" r:id="rId321" display="http://172.16.90.7:88/ReportViewer.aspx?reportName=PProductStatisticsPecuniary&amp;@Clicked=Clicked&amp;@Detail=Pecuniary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40010000}"/>
    <hyperlink ref="F58" r:id="rId322" display="http://172.16.90.7:88/ReportViewer.aspx?reportName=PProductStatisticsDetailReport&amp;@Clicked=Clicked&amp;@Detail=Writ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1010000}"/>
    <hyperlink ref="I58" r:id="rId323" display="http://172.16.90.7:88/ReportViewer.aspx?reportName=PProductStatisticsDetailReport&amp;@Clicked=Clicked&amp;@Detail=Incapacity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2010000}"/>
    <hyperlink ref="K58" r:id="rId324" display="http://172.16.90.7:88/ReportViewer.aspx?reportName=PProductStatisticsDetailReport&amp;@Clicked=Clicked&amp;@Detail=Absolution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3010000}"/>
    <hyperlink ref="M58" r:id="rId325" display="http://172.16.90.7:88/ReportViewer.aspx?reportName=PProductStatisticsDetailReport&amp;@Clicked=Clicked&amp;@Detail=Penalty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4010000}"/>
    <hyperlink ref="Q58" r:id="rId326" display="http://172.16.90.7:88/ReportViewer.aspx?reportName=PProductStatisticsDetailReport&amp;@Clicked=Clicked&amp;@Detail=Remained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5010000}"/>
    <hyperlink ref="T58" r:id="rId327" display="http://172.16.90.7:88/ReportViewer.aspx?reportName=PProductStatisticsDetailReport&amp;@Clicked=Clicked&amp;@Detail=Output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6010000}"/>
    <hyperlink ref="V58" r:id="rId328" display="http://172.16.90.7:88/ReportViewer.aspx?reportName=PProductStatisticsDetailReport&amp;@Clicked=Clicked&amp;@Detail=Input&amp;@LCode=1031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7010000}"/>
    <hyperlink ref="D59" r:id="rId329" display="http://172.16.90.7:88/ReportViewer.aspx?reportName=PProductStatisticsPecuniary&amp;@Clicked=Clicked&amp;@Detail=Pecuniary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48010000}"/>
    <hyperlink ref="F59" r:id="rId330" display="http://172.16.90.7:88/ReportViewer.aspx?reportName=PProductStatisticsDetailReport&amp;@Clicked=Clicked&amp;@Detail=Writ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9010000}"/>
    <hyperlink ref="I59" r:id="rId331" display="http://172.16.90.7:88/ReportViewer.aspx?reportName=PProductStatisticsDetailReport&amp;@Clicked=Clicked&amp;@Detail=Incapacity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A010000}"/>
    <hyperlink ref="K59" r:id="rId332" display="http://172.16.90.7:88/ReportViewer.aspx?reportName=PProductStatisticsDetailReport&amp;@Clicked=Clicked&amp;@Detail=Absolution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B010000}"/>
    <hyperlink ref="M59" r:id="rId333" display="http://172.16.90.7:88/ReportViewer.aspx?reportName=PProductStatisticsDetailReport&amp;@Clicked=Clicked&amp;@Detail=Penalty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C010000}"/>
    <hyperlink ref="Q59" r:id="rId334" display="http://172.16.90.7:88/ReportViewer.aspx?reportName=PProductStatisticsDetailReport&amp;@Clicked=Clicked&amp;@Detail=Remained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D010000}"/>
    <hyperlink ref="T59" r:id="rId335" display="http://172.16.90.7:88/ReportViewer.aspx?reportName=PProductStatisticsDetailReport&amp;@Clicked=Clicked&amp;@Detail=Output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E010000}"/>
    <hyperlink ref="V59" r:id="rId336" display="http://172.16.90.7:88/ReportViewer.aspx?reportName=PProductStatisticsDetailReport&amp;@Clicked=Clicked&amp;@Detail=Input&amp;@LCode=1032&amp;@fromdatetime=1399/01/01&amp;@todatetime=1399/07/10&amp;@CaseSubject=کالا و خدمات&amp;extension=xls&amp;@CodeSubject=1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4F010000}"/>
    <hyperlink ref="D60" r:id="rId337" display="http://172.16.90.7:88/ReportViewer.aspx?reportName=PProductStatisticsPecuniary&amp;@Clicked=Clicked&amp;@Detail=Pecuniary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param=1&amp;@CreateCaseType=&amp;@PBTradeUnitTypeID=&amp;@TradeUnitTypeID=" xr:uid="{00000000-0004-0000-6F00-000050010000}"/>
    <hyperlink ref="F60" r:id="rId338" display="http://172.16.90.7:88/ReportViewer.aspx?reportName=PProductStatisticsDetailReport&amp;@Clicked=Clicked&amp;@Detail=Writ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1010000}"/>
    <hyperlink ref="I60" r:id="rId339" display="http://172.16.90.7:88/ReportViewer.aspx?reportName=PProductStatisticsDetailReport&amp;@Clicked=Clicked&amp;@Detail=Incapacity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2010000}"/>
    <hyperlink ref="K60" r:id="rId340" display="http://172.16.90.7:88/ReportViewer.aspx?reportName=PProductStatisticsDetailReport&amp;@Clicked=Clicked&amp;@Detail=Absolution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3010000}"/>
    <hyperlink ref="M60" r:id="rId341" display="http://172.16.90.7:88/ReportViewer.aspx?reportName=PProductStatisticsDetailReport&amp;@Clicked=Clicked&amp;@Detail=Penalty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4010000}"/>
    <hyperlink ref="Q60" r:id="rId342" display="http://172.16.90.7:88/ReportViewer.aspx?reportName=PProductStatisticsDetailReport&amp;@Clicked=Clicked&amp;@Detail=Remained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5010000}"/>
    <hyperlink ref="T60" r:id="rId343" display="http://172.16.90.7:88/ReportViewer.aspx?reportName=PProductStatisticsDetailReport&amp;@Clicked=Clicked&amp;@Detail=Output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6010000}"/>
    <hyperlink ref="V60" r:id="rId344" display="http://172.16.90.7:88/ReportViewer.aspx?reportName=PProductStatisticsDetailReport&amp;@Clicked=Clicked&amp;@Detail=Input&amp;@LCode=1032&amp;@fromdatetime=1399/01/01&amp;@todatetime=1399/07/10&amp;@CaseSubject=پرونده قاچاق کالا و ارز&amp;extension=xls&amp;@CodeSubject=2&amp;@ViolationPriceFrom=&amp;@ViolationPriceTo=&amp;@IntroductionCode=&amp;@NAJAUnitid=&amp;@ViolationTypeid=&amp;@ProductCurrencyTypeLevelCode='100057000970055802431%'&amp;@CaseType=اصلي&amp;@CodeCaseType=1&amp;@ImportanceDegree=('1','2','3')&amp;@guId=&amp;@CreateCaseType=&amp;@PBTradeUnitTypeID=&amp;@TradeUnitTypeID=" xr:uid="{00000000-0004-0000-6F00-000057010000}"/>
  </hyperlinks>
  <pageMargins left="0.7" right="0.7" top="0.75" bottom="0.75" header="0.3" footer="0.3"/>
  <pageSetup orientation="landscape" r:id="rId345"/>
  <drawing r:id="rId346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10">
    <tabColor rgb="FF92D050"/>
  </sheetPr>
  <dimension ref="A1:AF27"/>
  <sheetViews>
    <sheetView zoomScale="80" zoomScaleNormal="80" workbookViewId="0">
      <selection activeCell="B18" sqref="B18:C22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287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285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288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20" t="s">
        <v>25</v>
      </c>
      <c r="E17" s="220" t="s">
        <v>26</v>
      </c>
      <c r="F17" s="220" t="s">
        <v>25</v>
      </c>
      <c r="G17" s="340" t="s">
        <v>26</v>
      </c>
      <c r="H17" s="416"/>
      <c r="I17" s="220" t="s">
        <v>25</v>
      </c>
      <c r="J17" s="220" t="s">
        <v>26</v>
      </c>
      <c r="K17" s="220" t="s">
        <v>25</v>
      </c>
      <c r="L17" s="220" t="s">
        <v>26</v>
      </c>
      <c r="M17" s="220" t="s">
        <v>25</v>
      </c>
      <c r="N17" s="340" t="s">
        <v>26</v>
      </c>
      <c r="O17" s="430"/>
      <c r="P17" s="416"/>
      <c r="Q17" s="340" t="s">
        <v>25</v>
      </c>
      <c r="R17" s="416"/>
      <c r="S17" s="220" t="s">
        <v>26</v>
      </c>
      <c r="T17" s="220" t="s">
        <v>25</v>
      </c>
      <c r="U17" s="220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23">
        <v>0</v>
      </c>
      <c r="C18" s="424"/>
      <c r="D18" s="160">
        <v>0</v>
      </c>
      <c r="E18" s="222">
        <v>263140000</v>
      </c>
      <c r="F18" s="160">
        <v>1</v>
      </c>
      <c r="G18" s="423">
        <v>0</v>
      </c>
      <c r="H18" s="424"/>
      <c r="I18" s="160">
        <v>0</v>
      </c>
      <c r="J18" s="227">
        <v>0</v>
      </c>
      <c r="K18" s="226">
        <v>0</v>
      </c>
      <c r="L18" s="227">
        <v>0</v>
      </c>
      <c r="M18" s="226">
        <v>0</v>
      </c>
      <c r="N18" s="425">
        <v>0</v>
      </c>
      <c r="O18" s="426"/>
      <c r="P18" s="427"/>
      <c r="Q18" s="428">
        <v>0</v>
      </c>
      <c r="R18" s="429"/>
      <c r="S18" s="227">
        <v>263140000</v>
      </c>
      <c r="T18" s="226">
        <v>1</v>
      </c>
      <c r="U18" s="227">
        <v>0</v>
      </c>
      <c r="V18" s="428">
        <v>0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221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431"/>
      <c r="AC19" s="432"/>
      <c r="AD19" s="166"/>
      <c r="AE19" s="167"/>
    </row>
    <row r="20" spans="1:31" ht="29.65" customHeight="1">
      <c r="A20" s="168"/>
      <c r="B20" s="417">
        <v>1408186058136</v>
      </c>
      <c r="C20" s="418"/>
      <c r="D20" s="163">
        <v>502</v>
      </c>
      <c r="E20" s="223">
        <v>3447452427513</v>
      </c>
      <c r="F20" s="163">
        <v>3412</v>
      </c>
      <c r="G20" s="417">
        <v>770653562759</v>
      </c>
      <c r="H20" s="418"/>
      <c r="I20" s="163">
        <v>781</v>
      </c>
      <c r="J20" s="224">
        <v>2702909491653</v>
      </c>
      <c r="K20" s="225">
        <v>1177</v>
      </c>
      <c r="L20" s="224">
        <v>3740788776598</v>
      </c>
      <c r="M20" s="225">
        <v>2865</v>
      </c>
      <c r="N20" s="419">
        <v>6887207878324</v>
      </c>
      <c r="O20" s="420"/>
      <c r="P20" s="421"/>
      <c r="Q20" s="422">
        <v>3334</v>
      </c>
      <c r="R20" s="416"/>
      <c r="S20" s="224">
        <v>9468175898864</v>
      </c>
      <c r="T20" s="225">
        <v>8678</v>
      </c>
      <c r="U20" s="224">
        <v>9442500316247</v>
      </c>
      <c r="V20" s="422">
        <v>6413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220" t="s">
        <v>65</v>
      </c>
      <c r="AE20" s="167"/>
    </row>
    <row r="21" spans="1:31" ht="29.65" customHeight="1">
      <c r="A21" s="168"/>
      <c r="B21" s="417">
        <v>775862949976</v>
      </c>
      <c r="C21" s="418"/>
      <c r="D21" s="163">
        <v>88</v>
      </c>
      <c r="E21" s="223">
        <v>872494623551</v>
      </c>
      <c r="F21" s="163">
        <v>54</v>
      </c>
      <c r="G21" s="417">
        <v>186312408751</v>
      </c>
      <c r="H21" s="418"/>
      <c r="I21" s="163">
        <v>15</v>
      </c>
      <c r="J21" s="224">
        <v>970883981171</v>
      </c>
      <c r="K21" s="225">
        <v>190</v>
      </c>
      <c r="L21" s="224">
        <v>711637965583</v>
      </c>
      <c r="M21" s="225">
        <v>100</v>
      </c>
      <c r="N21" s="419">
        <v>2475339957062</v>
      </c>
      <c r="O21" s="420"/>
      <c r="P21" s="421"/>
      <c r="Q21" s="422">
        <v>109</v>
      </c>
      <c r="R21" s="416"/>
      <c r="S21" s="224">
        <v>2568415873239</v>
      </c>
      <c r="T21" s="225">
        <v>342</v>
      </c>
      <c r="U21" s="224">
        <v>4655211482613</v>
      </c>
      <c r="V21" s="422">
        <v>378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220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B18:C18"/>
    <mergeCell ref="G18:H18"/>
    <mergeCell ref="N18:P18"/>
    <mergeCell ref="Q18:R18"/>
    <mergeCell ref="V18:W18"/>
    <mergeCell ref="X18:Y18"/>
    <mergeCell ref="AB18:AC19"/>
    <mergeCell ref="B20:C20"/>
    <mergeCell ref="G20:H20"/>
    <mergeCell ref="N20:P20"/>
    <mergeCell ref="Q20:R20"/>
    <mergeCell ref="V20:W20"/>
    <mergeCell ref="A26:R26"/>
    <mergeCell ref="X20:Y20"/>
    <mergeCell ref="Z20:AA20"/>
    <mergeCell ref="AB20:AC20"/>
    <mergeCell ref="B21:C21"/>
    <mergeCell ref="G21:H21"/>
    <mergeCell ref="N21:P21"/>
    <mergeCell ref="Q21:R21"/>
    <mergeCell ref="V21:W21"/>
    <mergeCell ref="X21:Y21"/>
    <mergeCell ref="Z21:AA21"/>
    <mergeCell ref="AB21:AC21"/>
  </mergeCells>
  <hyperlinks>
    <hyperlink ref="D18" r:id="rId1" display="http://172.16.90.7:88/ReportViewer.aspx?reportName=PProductStatisticsPecuniary&amp;@Clicked=Clicked&amp;@Detail=Pecuniary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param=1&amp;@CreateCaseType=&amp;@PBTradeUnitTypeID=&amp;@TradeUnitTypeID=" xr:uid="{00000000-0004-0000-7000-000000000000}"/>
    <hyperlink ref="F18" r:id="rId2" display="http://172.16.90.7:88/ReportViewer.aspx?reportName=PProductStatisticsDetailReport&amp;@Clicked=Clicked&amp;@Detail=Writ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1000000}"/>
    <hyperlink ref="I18" r:id="rId3" display="http://172.16.90.7:88/ReportViewer.aspx?reportName=PProductStatisticsDetailReport&amp;@Clicked=Clicked&amp;@Detail=Incapacity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2000000}"/>
    <hyperlink ref="K18" r:id="rId4" display="http://172.16.90.7:88/ReportViewer.aspx?reportName=PProductStatisticsDetailReport&amp;@Clicked=Clicked&amp;@Detail=Absolution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3000000}"/>
    <hyperlink ref="M18" r:id="rId5" display="http://172.16.90.7:88/ReportViewer.aspx?reportName=PProductStatisticsDetailReport&amp;@Clicked=Clicked&amp;@Detail=Penalty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4000000}"/>
    <hyperlink ref="Q18" r:id="rId6" display="http://172.16.90.7:88/ReportViewer.aspx?reportName=PProductStatisticsDetailReport&amp;@Clicked=Clicked&amp;@Detail=Remained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5000000}"/>
    <hyperlink ref="T18" r:id="rId7" display="http://172.16.90.7:88/ReportViewer.aspx?reportName=PProductStatisticsDetailReport&amp;@Clicked=Clicked&amp;@Detail=Output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6000000}"/>
    <hyperlink ref="V18" r:id="rId8" display="http://172.16.90.7:88/ReportViewer.aspx?reportName=PProductStatisticsDetailReport&amp;@Clicked=Clicked&amp;@Detail=Input&amp;@LCode=1&amp;@fromdatetime=1399/01/01&amp;@todatetime=1399/09/15&amp;@CaseSubject=پرونده ويژه بهداشت، دارو و درمان&amp;extension=xls&amp;@CodeSubject=3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7000000}"/>
    <hyperlink ref="D20" r:id="rId9" display="http://172.16.90.7:88/ReportViewer.aspx?reportName=PProductStatisticsPecuniary&amp;@Clicked=Clicked&amp;@Detail=Pecuniary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param=1&amp;@CreateCaseType=&amp;@PBTradeUnitTypeID=&amp;@TradeUnitTypeID=" xr:uid="{00000000-0004-0000-7000-000008000000}"/>
    <hyperlink ref="F20" r:id="rId10" display="http://172.16.90.7:88/ReportViewer.aspx?reportName=PProductStatisticsDetailReport&amp;@Clicked=Clicked&amp;@Detail=Writ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9000000}"/>
    <hyperlink ref="I20" r:id="rId11" display="http://172.16.90.7:88/ReportViewer.aspx?reportName=PProductStatisticsDetailReport&amp;@Clicked=Clicked&amp;@Detail=Incapacity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A000000}"/>
    <hyperlink ref="K20" r:id="rId12" display="http://172.16.90.7:88/ReportViewer.aspx?reportName=PProductStatisticsDetailReport&amp;@Clicked=Clicked&amp;@Detail=Absolution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B000000}"/>
    <hyperlink ref="M20" r:id="rId13" display="http://172.16.90.7:88/ReportViewer.aspx?reportName=PProductStatisticsDetailReport&amp;@Clicked=Clicked&amp;@Detail=Penalty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C000000}"/>
    <hyperlink ref="Q20" r:id="rId14" display="http://172.16.90.7:88/ReportViewer.aspx?reportName=PProductStatisticsDetailReport&amp;@Clicked=Clicked&amp;@Detail=Remained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D000000}"/>
    <hyperlink ref="T20" r:id="rId15" display="http://172.16.90.7:88/ReportViewer.aspx?reportName=PProductStatisticsDetailReport&amp;@Clicked=Clicked&amp;@Detail=Output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E000000}"/>
    <hyperlink ref="V20" r:id="rId16" display="http://172.16.90.7:88/ReportViewer.aspx?reportName=PProductStatisticsDetailReport&amp;@Clicked=Clicked&amp;@Detail=Input&amp;@LCode=1&amp;@fromdatetime=1399/01/01&amp;@todatetime=1399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0F000000}"/>
    <hyperlink ref="D21" r:id="rId17" display="http://172.16.90.7:88/ReportViewer.aspx?reportName=PProductStatisticsPecuniary&amp;@Clicked=Clicked&amp;@Detail=Pecuniary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param=1&amp;@CreateCaseType=&amp;@PBTradeUnitTypeID=&amp;@TradeUnitTypeID=" xr:uid="{00000000-0004-0000-7000-000010000000}"/>
    <hyperlink ref="F21" r:id="rId18" display="http://172.16.90.7:88/ReportViewer.aspx?reportName=PProductStatisticsDetailReport&amp;@Clicked=Clicked&amp;@Detail=Writ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11000000}"/>
    <hyperlink ref="I21" r:id="rId19" display="http://172.16.90.7:88/ReportViewer.aspx?reportName=PProductStatisticsDetailReport&amp;@Clicked=Clicked&amp;@Detail=Incapacity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12000000}"/>
    <hyperlink ref="K21" r:id="rId20" display="http://172.16.90.7:88/ReportViewer.aspx?reportName=PProductStatisticsDetailReport&amp;@Clicked=Clicked&amp;@Detail=Absolution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13000000}"/>
    <hyperlink ref="M21" r:id="rId21" display="http://172.16.90.7:88/ReportViewer.aspx?reportName=PProductStatisticsDetailReport&amp;@Clicked=Clicked&amp;@Detail=Penalty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14000000}"/>
    <hyperlink ref="Q21" r:id="rId22" display="http://172.16.90.7:88/ReportViewer.aspx?reportName=PProductStatisticsDetailReport&amp;@Clicked=Clicked&amp;@Detail=Remained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15000000}"/>
    <hyperlink ref="T21" r:id="rId23" display="http://172.16.90.7:88/ReportViewer.aspx?reportName=PProductStatisticsDetailReport&amp;@Clicked=Clicked&amp;@Detail=Output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16000000}"/>
    <hyperlink ref="V21" r:id="rId24" display="http://172.16.90.7:88/ReportViewer.aspx?reportName=PProductStatisticsDetailReport&amp;@Clicked=Clicked&amp;@Detail=Input&amp;@LCode=1&amp;@fromdatetime=1399/01/01&amp;@todatetime=1399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000-000017000000}"/>
  </hyperlinks>
  <pageMargins left="0.7" right="0.7" top="0.75" bottom="0.75" header="0.3" footer="0.3"/>
  <drawing r:id="rId25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11">
    <tabColor theme="7" tint="0.59999389629810485"/>
  </sheetPr>
  <dimension ref="A1:F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(16)'!AB16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(16)'!AB18</f>
        <v>پرونده ويژه بهداشت، دارو و درمان</v>
      </c>
      <c r="B2" s="149">
        <f>D2+E2-C2</f>
        <v>1</v>
      </c>
      <c r="C2" s="149">
        <f>VALUE('Kala99 (16)'!V18)</f>
        <v>0</v>
      </c>
      <c r="D2" s="149">
        <f>VALUE('Kala99 (16)'!T18)</f>
        <v>1</v>
      </c>
      <c r="E2" s="149">
        <f>VALUE('Kala99 (16)'!Q18)</f>
        <v>0</v>
      </c>
      <c r="F2" s="149">
        <f>VALUE('Kala99 (16)'!B18)</f>
        <v>0</v>
      </c>
    </row>
    <row r="3" spans="1:6">
      <c r="A3" s="149">
        <f>'Kala99 (16)'!AB19</f>
        <v>0</v>
      </c>
      <c r="B3" s="149">
        <f t="shared" ref="B3:B26" si="0">D3+E3-C3</f>
        <v>0</v>
      </c>
      <c r="C3" s="149">
        <f>VALUE('Kala99 (16)'!V19)</f>
        <v>0</v>
      </c>
      <c r="D3" s="149">
        <f>VALUE('Kala99 (16)'!T19)</f>
        <v>0</v>
      </c>
      <c r="E3" s="149">
        <f>VALUE('Kala99 (16)'!Q19)</f>
        <v>0</v>
      </c>
      <c r="F3" s="149">
        <f>VALUE('Kala99 (16)'!B19)</f>
        <v>0</v>
      </c>
    </row>
    <row r="4" spans="1:6">
      <c r="A4" s="149" t="str">
        <f>'Kala99 (16)'!AB20</f>
        <v>کالا و خدمات</v>
      </c>
      <c r="B4" s="149">
        <f t="shared" si="0"/>
        <v>5599</v>
      </c>
      <c r="C4" s="149">
        <f>VALUE('Kala99 (16)'!V20)</f>
        <v>6413</v>
      </c>
      <c r="D4" s="149">
        <f>VALUE('Kala99 (16)'!T20)</f>
        <v>8678</v>
      </c>
      <c r="E4" s="149">
        <f>VALUE('Kala99 (16)'!Q20)</f>
        <v>3334</v>
      </c>
      <c r="F4" s="149">
        <f>VALUE('Kala99 (16)'!B20)</f>
        <v>1408186058136</v>
      </c>
    </row>
    <row r="5" spans="1:6">
      <c r="A5" s="149" t="str">
        <f>'Kala99 (16)'!AB21</f>
        <v>پرونده قاچاق کالا و ارز</v>
      </c>
      <c r="B5" s="149">
        <f t="shared" si="0"/>
        <v>73</v>
      </c>
      <c r="C5" s="149">
        <f>VALUE('Kala99 (16)'!V21)</f>
        <v>378</v>
      </c>
      <c r="D5" s="149">
        <f>VALUE('Kala99 (16)'!T21)</f>
        <v>342</v>
      </c>
      <c r="E5" s="149">
        <f>VALUE('Kala99 (16)'!Q21)</f>
        <v>109</v>
      </c>
      <c r="F5" s="149">
        <f>VALUE('Kala99 (16)'!B21)</f>
        <v>775862949976</v>
      </c>
    </row>
    <row r="6" spans="1:6">
      <c r="A6" s="149">
        <f>'Kala99 (16)'!AB22</f>
        <v>0</v>
      </c>
      <c r="B6" s="149">
        <f t="shared" si="0"/>
        <v>0</v>
      </c>
      <c r="C6" s="149">
        <f>VALUE('Kala99 (16)'!V22)</f>
        <v>0</v>
      </c>
      <c r="D6" s="149">
        <f>VALUE('Kala99 (16)'!T22)</f>
        <v>0</v>
      </c>
      <c r="E6" s="149">
        <f>VALUE('Kala99 (16)'!Q22)</f>
        <v>0</v>
      </c>
      <c r="F6" s="149">
        <f>VALUE('Kala99 (16)'!B22)</f>
        <v>0</v>
      </c>
    </row>
    <row r="7" spans="1:6">
      <c r="A7" s="149">
        <f>'Kala99 (16)'!AB23</f>
        <v>0</v>
      </c>
      <c r="B7" s="149">
        <f t="shared" si="0"/>
        <v>0</v>
      </c>
      <c r="C7" s="149">
        <f>VALUE('Kala99 (16)'!V23)</f>
        <v>0</v>
      </c>
      <c r="D7" s="149">
        <f>VALUE('Kala99 (16)'!T23)</f>
        <v>0</v>
      </c>
      <c r="E7" s="149">
        <f>VALUE('Kala99 (16)'!Q23)</f>
        <v>0</v>
      </c>
      <c r="F7" s="149">
        <f>VALUE('Kala99 (16)'!B23)</f>
        <v>0</v>
      </c>
    </row>
    <row r="8" spans="1:6">
      <c r="A8" s="149">
        <f>'Kala99 (16)'!AB24</f>
        <v>0</v>
      </c>
      <c r="B8" s="149">
        <f t="shared" si="0"/>
        <v>0</v>
      </c>
      <c r="C8" s="149">
        <f>VALUE('Kala99 (16)'!V24)</f>
        <v>0</v>
      </c>
      <c r="D8" s="149">
        <f>VALUE('Kala99 (16)'!T24)</f>
        <v>0</v>
      </c>
      <c r="E8" s="149">
        <f>VALUE('Kala99 (16)'!Q24)</f>
        <v>0</v>
      </c>
      <c r="F8" s="149">
        <f>VALUE('Kala99 (16)'!B24)</f>
        <v>0</v>
      </c>
    </row>
    <row r="9" spans="1:6">
      <c r="A9" s="149">
        <f>'Kala99 (16)'!AB25</f>
        <v>0</v>
      </c>
      <c r="B9" s="149">
        <f t="shared" si="0"/>
        <v>0</v>
      </c>
      <c r="C9" s="149">
        <f>VALUE('Kala99 (16)'!V25)</f>
        <v>0</v>
      </c>
      <c r="D9" s="149">
        <f>VALUE('Kala99 (16)'!T25)</f>
        <v>0</v>
      </c>
      <c r="E9" s="149">
        <f>VALUE('Kala99 (16)'!Q25)</f>
        <v>0</v>
      </c>
      <c r="F9" s="149">
        <f>VALUE('Kala99 (16)'!B25)</f>
        <v>0</v>
      </c>
    </row>
    <row r="10" spans="1:6">
      <c r="A10" s="149">
        <f>'Kala99 (16)'!AB26</f>
        <v>0</v>
      </c>
      <c r="B10" s="149">
        <f t="shared" si="0"/>
        <v>0</v>
      </c>
      <c r="C10" s="149">
        <f>VALUE('Kala99 (16)'!V26)</f>
        <v>0</v>
      </c>
      <c r="D10" s="149">
        <f>VALUE('Kala99 (16)'!T26)</f>
        <v>0</v>
      </c>
      <c r="E10" s="149">
        <f>VALUE('Kala99 (16)'!Q26)</f>
        <v>0</v>
      </c>
      <c r="F10" s="149">
        <f>VALUE('Kala99 (16)'!B26)</f>
        <v>0</v>
      </c>
    </row>
    <row r="11" spans="1:6">
      <c r="A11" s="149">
        <f>'Kala99 (16)'!AB27</f>
        <v>0</v>
      </c>
      <c r="B11" s="149">
        <f t="shared" si="0"/>
        <v>0</v>
      </c>
      <c r="C11" s="149">
        <f>VALUE('Kala99 (16)'!V27)</f>
        <v>0</v>
      </c>
      <c r="D11" s="149">
        <f>VALUE('Kala99 (16)'!T27)</f>
        <v>0</v>
      </c>
      <c r="E11" s="149">
        <f>VALUE('Kala99 (16)'!Q27)</f>
        <v>0</v>
      </c>
      <c r="F11" s="149">
        <f>VALUE('Kala99 (16)'!B27)</f>
        <v>0</v>
      </c>
    </row>
    <row r="12" spans="1:6">
      <c r="A12" s="149">
        <f>'Kala99 (16)'!AB28</f>
        <v>0</v>
      </c>
      <c r="B12" s="149">
        <f t="shared" si="0"/>
        <v>0</v>
      </c>
      <c r="C12" s="149">
        <f>VALUE('Kala99 (16)'!V28)</f>
        <v>0</v>
      </c>
      <c r="D12" s="149">
        <f>VALUE('Kala99 (16)'!T28)</f>
        <v>0</v>
      </c>
      <c r="E12" s="149">
        <f>VALUE('Kala99 (16)'!Q28)</f>
        <v>0</v>
      </c>
      <c r="F12" s="149">
        <f>VALUE('Kala99 (16)'!B28)</f>
        <v>0</v>
      </c>
    </row>
    <row r="13" spans="1:6">
      <c r="A13" s="149">
        <f>'Kala99 (16)'!AB29</f>
        <v>0</v>
      </c>
      <c r="B13" s="149">
        <f t="shared" si="0"/>
        <v>0</v>
      </c>
      <c r="C13" s="149">
        <f>VALUE('Kala99 (16)'!V29)</f>
        <v>0</v>
      </c>
      <c r="D13" s="149">
        <f>VALUE('Kala99 (16)'!T29)</f>
        <v>0</v>
      </c>
      <c r="E13" s="149">
        <f>VALUE('Kala99 (16)'!Q29)</f>
        <v>0</v>
      </c>
      <c r="F13" s="149">
        <f>VALUE('Kala99 (16)'!B29)</f>
        <v>0</v>
      </c>
    </row>
    <row r="14" spans="1:6">
      <c r="A14" s="149">
        <f>'Kala99 (16)'!AB30</f>
        <v>0</v>
      </c>
      <c r="B14" s="149">
        <f t="shared" si="0"/>
        <v>0</v>
      </c>
      <c r="C14" s="149">
        <f>VALUE('Kala99 (16)'!V30)</f>
        <v>0</v>
      </c>
      <c r="D14" s="149">
        <f>VALUE('Kala99 (16)'!T30)</f>
        <v>0</v>
      </c>
      <c r="E14" s="149">
        <f>VALUE('Kala99 (16)'!Q30)</f>
        <v>0</v>
      </c>
      <c r="F14" s="149">
        <f>VALUE('Kala99 (16)'!B30)</f>
        <v>0</v>
      </c>
    </row>
    <row r="15" spans="1:6">
      <c r="A15" s="149">
        <f>'Kala99 (16)'!AB31</f>
        <v>0</v>
      </c>
      <c r="B15" s="149">
        <f t="shared" si="0"/>
        <v>0</v>
      </c>
      <c r="C15" s="149">
        <f>VALUE('Kala99 (16)'!V31)</f>
        <v>0</v>
      </c>
      <c r="D15" s="149">
        <f>VALUE('Kala99 (16)'!T31)</f>
        <v>0</v>
      </c>
      <c r="E15" s="149">
        <f>VALUE('Kala99 (16)'!Q31)</f>
        <v>0</v>
      </c>
      <c r="F15" s="149">
        <f>VALUE('Kala99 (16)'!B31)</f>
        <v>0</v>
      </c>
    </row>
    <row r="16" spans="1:6">
      <c r="A16" s="149">
        <f>'Kala99 (16)'!AB32</f>
        <v>0</v>
      </c>
      <c r="B16" s="149">
        <f t="shared" si="0"/>
        <v>0</v>
      </c>
      <c r="C16" s="149">
        <f>VALUE('Kala99 (16)'!V32)</f>
        <v>0</v>
      </c>
      <c r="D16" s="149">
        <f>VALUE('Kala99 (16)'!T32)</f>
        <v>0</v>
      </c>
      <c r="E16" s="149">
        <f>VALUE('Kala99 (16)'!Q32)</f>
        <v>0</v>
      </c>
      <c r="F16" s="149">
        <f>VALUE('Kala99 (16)'!B32)</f>
        <v>0</v>
      </c>
    </row>
    <row r="17" spans="1:6">
      <c r="A17" s="149">
        <f>'Kala99 (16)'!AB33</f>
        <v>0</v>
      </c>
      <c r="B17" s="149">
        <f t="shared" si="0"/>
        <v>0</v>
      </c>
      <c r="C17" s="149">
        <f>VALUE('Kala99 (16)'!V33)</f>
        <v>0</v>
      </c>
      <c r="D17" s="149">
        <f>VALUE('Kala99 (16)'!T33)</f>
        <v>0</v>
      </c>
      <c r="E17" s="149">
        <f>VALUE('Kala99 (16)'!Q33)</f>
        <v>0</v>
      </c>
      <c r="F17" s="149">
        <f>VALUE('Kala99 (16)'!B33)</f>
        <v>0</v>
      </c>
    </row>
    <row r="18" spans="1:6">
      <c r="A18" s="149">
        <f>'Kala99 (16)'!AB34</f>
        <v>0</v>
      </c>
      <c r="B18" s="149">
        <f t="shared" si="0"/>
        <v>0</v>
      </c>
      <c r="C18" s="149">
        <f>VALUE('Kala99 (16)'!V34)</f>
        <v>0</v>
      </c>
      <c r="D18" s="149">
        <f>VALUE('Kala99 (16)'!T34)</f>
        <v>0</v>
      </c>
      <c r="E18" s="149">
        <f>VALUE('Kala99 (16)'!Q34)</f>
        <v>0</v>
      </c>
      <c r="F18" s="149">
        <f>VALUE('Kala99 (16)'!B34)</f>
        <v>0</v>
      </c>
    </row>
    <row r="19" spans="1:6">
      <c r="A19" s="149">
        <f>'Kala99 (16)'!AB35</f>
        <v>0</v>
      </c>
      <c r="B19" s="149">
        <f t="shared" si="0"/>
        <v>0</v>
      </c>
      <c r="C19" s="149">
        <f>VALUE('Kala99 (16)'!V35)</f>
        <v>0</v>
      </c>
      <c r="D19" s="149">
        <f>VALUE('Kala99 (16)'!T35)</f>
        <v>0</v>
      </c>
      <c r="E19" s="149">
        <f>VALUE('Kala99 (16)'!Q35)</f>
        <v>0</v>
      </c>
      <c r="F19" s="149">
        <f>VALUE('Kala99 (16)'!B35)</f>
        <v>0</v>
      </c>
    </row>
    <row r="20" spans="1:6">
      <c r="A20" s="149">
        <f>'Kala99 (16)'!AB36</f>
        <v>0</v>
      </c>
      <c r="B20" s="149">
        <f t="shared" si="0"/>
        <v>0</v>
      </c>
      <c r="C20" s="149">
        <f>VALUE('Kala99 (16)'!V36)</f>
        <v>0</v>
      </c>
      <c r="D20" s="149">
        <f>VALUE('Kala99 (16)'!T36)</f>
        <v>0</v>
      </c>
      <c r="E20" s="149">
        <f>VALUE('Kala99 (16)'!Q36)</f>
        <v>0</v>
      </c>
      <c r="F20" s="149">
        <f>VALUE('Kala99 (16)'!B36)</f>
        <v>0</v>
      </c>
    </row>
    <row r="21" spans="1:6">
      <c r="A21" s="149">
        <f>'Kala99 (16)'!AB37</f>
        <v>0</v>
      </c>
      <c r="B21" s="149">
        <f t="shared" si="0"/>
        <v>0</v>
      </c>
      <c r="C21" s="149">
        <f>VALUE('Kala99 (16)'!V37)</f>
        <v>0</v>
      </c>
      <c r="D21" s="149">
        <f>VALUE('Kala99 (16)'!T37)</f>
        <v>0</v>
      </c>
      <c r="E21" s="149">
        <f>VALUE('Kala99 (16)'!Q37)</f>
        <v>0</v>
      </c>
      <c r="F21" s="149">
        <f>VALUE('Kala99 (16)'!B37)</f>
        <v>0</v>
      </c>
    </row>
    <row r="22" spans="1:6">
      <c r="A22" s="149">
        <f>'Kala99 (16)'!AB38</f>
        <v>0</v>
      </c>
      <c r="B22" s="149">
        <f t="shared" si="0"/>
        <v>0</v>
      </c>
      <c r="C22" s="149">
        <f>VALUE('Kala99 (16)'!V38)</f>
        <v>0</v>
      </c>
      <c r="D22" s="149">
        <f>VALUE('Kala99 (16)'!T38)</f>
        <v>0</v>
      </c>
      <c r="E22" s="149">
        <f>VALUE('Kala99 (16)'!Q38)</f>
        <v>0</v>
      </c>
      <c r="F22" s="149">
        <f>VALUE('Kala99 (16)'!B38)</f>
        <v>0</v>
      </c>
    </row>
    <row r="23" spans="1:6">
      <c r="A23" s="149">
        <f>'Kala99 (16)'!AB39</f>
        <v>0</v>
      </c>
      <c r="B23" s="149">
        <f t="shared" si="0"/>
        <v>0</v>
      </c>
      <c r="C23" s="149">
        <f>VALUE('Kala99 (16)'!V39)</f>
        <v>0</v>
      </c>
      <c r="D23" s="149">
        <f>VALUE('Kala99 (16)'!T39)</f>
        <v>0</v>
      </c>
      <c r="E23" s="149">
        <f>VALUE('Kala99 (16)'!Q39)</f>
        <v>0</v>
      </c>
      <c r="F23" s="149">
        <f>VALUE('Kala99 (16)'!B39)</f>
        <v>0</v>
      </c>
    </row>
    <row r="24" spans="1:6">
      <c r="A24" s="149">
        <f>'Kala99 (16)'!AB40</f>
        <v>0</v>
      </c>
      <c r="B24" s="149">
        <f t="shared" si="0"/>
        <v>0</v>
      </c>
      <c r="C24" s="149">
        <f>VALUE('Kala99 (16)'!V40)</f>
        <v>0</v>
      </c>
      <c r="D24" s="149">
        <f>VALUE('Kala99 (16)'!T40)</f>
        <v>0</v>
      </c>
      <c r="E24" s="149">
        <f>VALUE('Kala99 (16)'!Q40)</f>
        <v>0</v>
      </c>
      <c r="F24" s="149">
        <f>VALUE('Kala99 (16)'!B40)</f>
        <v>0</v>
      </c>
    </row>
    <row r="25" spans="1:6">
      <c r="A25" s="149">
        <f>'Kala99 (16)'!AB41</f>
        <v>0</v>
      </c>
      <c r="B25" s="149">
        <f t="shared" si="0"/>
        <v>0</v>
      </c>
      <c r="C25" s="149">
        <f>VALUE('Kala99 (16)'!V41)</f>
        <v>0</v>
      </c>
      <c r="D25" s="149">
        <f>VALUE('Kala99 (16)'!T41)</f>
        <v>0</v>
      </c>
      <c r="E25" s="149">
        <f>VALUE('Kala99 (16)'!Q41)</f>
        <v>0</v>
      </c>
      <c r="F25" s="149">
        <f>VALUE('Kala99 (16)'!B41)</f>
        <v>0</v>
      </c>
    </row>
    <row r="26" spans="1:6">
      <c r="A26" s="149">
        <f>'Kala99 (16)'!AB42</f>
        <v>0</v>
      </c>
      <c r="B26" s="149">
        <f t="shared" si="0"/>
        <v>0</v>
      </c>
      <c r="C26" s="149">
        <f>VALUE('Kala99 (16)'!V42)</f>
        <v>0</v>
      </c>
      <c r="D26" s="149">
        <f>VALUE('Kala99 (16)'!T42)</f>
        <v>0</v>
      </c>
      <c r="E26" s="149">
        <f>VALUE('Kala99 (16)'!Q42)</f>
        <v>0</v>
      </c>
      <c r="F26" s="149">
        <f>VALUE('Kala99 (16)'!B42)</f>
        <v>0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12">
    <tabColor rgb="FF92D050"/>
  </sheetPr>
  <dimension ref="A1:AF26"/>
  <sheetViews>
    <sheetView zoomScale="70" zoomScaleNormal="70" workbookViewId="0">
      <selection activeCell="B18" sqref="B18:C22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287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285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286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20" t="s">
        <v>25</v>
      </c>
      <c r="E17" s="220" t="s">
        <v>26</v>
      </c>
      <c r="F17" s="220" t="s">
        <v>25</v>
      </c>
      <c r="G17" s="340" t="s">
        <v>26</v>
      </c>
      <c r="H17" s="416"/>
      <c r="I17" s="220" t="s">
        <v>25</v>
      </c>
      <c r="J17" s="220" t="s">
        <v>26</v>
      </c>
      <c r="K17" s="220" t="s">
        <v>25</v>
      </c>
      <c r="L17" s="220" t="s">
        <v>26</v>
      </c>
      <c r="M17" s="220" t="s">
        <v>25</v>
      </c>
      <c r="N17" s="340" t="s">
        <v>26</v>
      </c>
      <c r="O17" s="430"/>
      <c r="P17" s="416"/>
      <c r="Q17" s="340" t="s">
        <v>25</v>
      </c>
      <c r="R17" s="416"/>
      <c r="S17" s="220" t="s">
        <v>26</v>
      </c>
      <c r="T17" s="220" t="s">
        <v>25</v>
      </c>
      <c r="U17" s="220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17">
        <v>1113194874345</v>
      </c>
      <c r="C18" s="418"/>
      <c r="D18" s="163">
        <v>609</v>
      </c>
      <c r="E18" s="223">
        <v>6921784201534</v>
      </c>
      <c r="F18" s="163">
        <v>2466</v>
      </c>
      <c r="G18" s="417">
        <v>281175898171</v>
      </c>
      <c r="H18" s="418"/>
      <c r="I18" s="163">
        <v>251</v>
      </c>
      <c r="J18" s="224">
        <v>890353338314</v>
      </c>
      <c r="K18" s="225">
        <v>170</v>
      </c>
      <c r="L18" s="224">
        <v>711503560321</v>
      </c>
      <c r="M18" s="225">
        <v>799</v>
      </c>
      <c r="N18" s="419">
        <v>1319621199858</v>
      </c>
      <c r="O18" s="420"/>
      <c r="P18" s="421"/>
      <c r="Q18" s="422">
        <v>313</v>
      </c>
      <c r="R18" s="416"/>
      <c r="S18" s="224">
        <v>9142566676652</v>
      </c>
      <c r="T18" s="225">
        <v>3778</v>
      </c>
      <c r="U18" s="224">
        <v>5369036289971</v>
      </c>
      <c r="V18" s="422">
        <v>1909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220" t="s">
        <v>64</v>
      </c>
      <c r="AE18" s="167"/>
    </row>
    <row r="19" spans="1:31" ht="29.65" customHeight="1">
      <c r="A19" s="168"/>
      <c r="B19" s="417">
        <v>4164652841841</v>
      </c>
      <c r="C19" s="418"/>
      <c r="D19" s="163">
        <v>132</v>
      </c>
      <c r="E19" s="223">
        <v>2424720695892</v>
      </c>
      <c r="F19" s="163">
        <v>119</v>
      </c>
      <c r="G19" s="417">
        <v>336914454006</v>
      </c>
      <c r="H19" s="418"/>
      <c r="I19" s="163">
        <v>26</v>
      </c>
      <c r="J19" s="224">
        <v>2657998375249</v>
      </c>
      <c r="K19" s="225">
        <v>95</v>
      </c>
      <c r="L19" s="224">
        <v>4846640584383</v>
      </c>
      <c r="M19" s="225">
        <v>178</v>
      </c>
      <c r="N19" s="419">
        <v>2692489453043</v>
      </c>
      <c r="O19" s="420"/>
      <c r="P19" s="421"/>
      <c r="Q19" s="422">
        <v>80</v>
      </c>
      <c r="R19" s="416"/>
      <c r="S19" s="224">
        <v>9765974723693</v>
      </c>
      <c r="T19" s="225">
        <v>389</v>
      </c>
      <c r="U19" s="224">
        <v>10231724943481</v>
      </c>
      <c r="V19" s="422">
        <v>386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220" t="s">
        <v>65</v>
      </c>
      <c r="AE19" s="167"/>
    </row>
    <row r="20" spans="1:31" ht="74.099999999999994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V18:W18"/>
    <mergeCell ref="X18:Y18"/>
    <mergeCell ref="AB18:AC18"/>
    <mergeCell ref="B19:C19"/>
    <mergeCell ref="N17:P17"/>
    <mergeCell ref="Q17:R17"/>
    <mergeCell ref="V17:W17"/>
    <mergeCell ref="Z18:AA18"/>
    <mergeCell ref="Z19:AA19"/>
    <mergeCell ref="AB19:AC19"/>
    <mergeCell ref="V19:W19"/>
    <mergeCell ref="X19:Y19"/>
    <mergeCell ref="A25:R25"/>
    <mergeCell ref="B18:C18"/>
    <mergeCell ref="G18:H18"/>
    <mergeCell ref="N18:P18"/>
    <mergeCell ref="Q18:R18"/>
    <mergeCell ref="G19:H19"/>
    <mergeCell ref="N19:P19"/>
    <mergeCell ref="Q19:R19"/>
  </mergeCells>
  <hyperlinks>
    <hyperlink ref="D18" r:id="rId1" display="http://172.16.90.7:88/ReportViewer.aspx?reportName=PProductStatisticsPecuniary&amp;@Clicked=Clicked&amp;@Detail=Pecuniary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param=1&amp;@CreateCaseType=&amp;@PBTradeUnitTypeID=&amp;@TradeUnitTypeID=" xr:uid="{00000000-0004-0000-7200-000000000000}"/>
    <hyperlink ref="F18" r:id="rId2" display="http://172.16.90.7:88/ReportViewer.aspx?reportName=PProductStatisticsDetailReport&amp;@Clicked=Clicked&amp;@Detail=Writ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1000000}"/>
    <hyperlink ref="I18" r:id="rId3" display="http://172.16.90.7:88/ReportViewer.aspx?reportName=PProductStatisticsDetailReport&amp;@Clicked=Clicked&amp;@Detail=Incapacity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2000000}"/>
    <hyperlink ref="K18" r:id="rId4" display="http://172.16.90.7:88/ReportViewer.aspx?reportName=PProductStatisticsDetailReport&amp;@Clicked=Clicked&amp;@Detail=Absolution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3000000}"/>
    <hyperlink ref="M18" r:id="rId5" display="http://172.16.90.7:88/ReportViewer.aspx?reportName=PProductStatisticsDetailReport&amp;@Clicked=Clicked&amp;@Detail=Penalty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4000000}"/>
    <hyperlink ref="Q18" r:id="rId6" display="http://172.16.90.7:88/ReportViewer.aspx?reportName=PProductStatisticsDetailReport&amp;@Clicked=Clicked&amp;@Detail=Remained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5000000}"/>
    <hyperlink ref="T18" r:id="rId7" display="http://172.16.90.7:88/ReportViewer.aspx?reportName=PProductStatisticsDetailReport&amp;@Clicked=Clicked&amp;@Detail=Output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6000000}"/>
    <hyperlink ref="V18" r:id="rId8" display="http://172.16.90.7:88/ReportViewer.aspx?reportName=PProductStatisticsDetailReport&amp;@Clicked=Clicked&amp;@Detail=Input&amp;@LCode=1&amp;@fromdatetime=1400/01/01&amp;@todatetime=1400/09/15&amp;@CaseSubject=کالا و خدمات&amp;extension=xls&amp;@CodeSubject=1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7000000}"/>
    <hyperlink ref="D19" r:id="rId9" display="http://172.16.90.7:88/ReportViewer.aspx?reportName=PProductStatisticsPecuniary&amp;@Clicked=Clicked&amp;@Detail=Pecuniary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param=1&amp;@CreateCaseType=&amp;@PBTradeUnitTypeID=&amp;@TradeUnitTypeID=" xr:uid="{00000000-0004-0000-7200-000008000000}"/>
    <hyperlink ref="F19" r:id="rId10" display="http://172.16.90.7:88/ReportViewer.aspx?reportName=PProductStatisticsDetailReport&amp;@Clicked=Clicked&amp;@Detail=Writ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9000000}"/>
    <hyperlink ref="I19" r:id="rId11" display="http://172.16.90.7:88/ReportViewer.aspx?reportName=PProductStatisticsDetailReport&amp;@Clicked=Clicked&amp;@Detail=Incapacity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A000000}"/>
    <hyperlink ref="K19" r:id="rId12" display="http://172.16.90.7:88/ReportViewer.aspx?reportName=PProductStatisticsDetailReport&amp;@Clicked=Clicked&amp;@Detail=Absolution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B000000}"/>
    <hyperlink ref="M19" r:id="rId13" display="http://172.16.90.7:88/ReportViewer.aspx?reportName=PProductStatisticsDetailReport&amp;@Clicked=Clicked&amp;@Detail=Penalty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C000000}"/>
    <hyperlink ref="Q19" r:id="rId14" display="http://172.16.90.7:88/ReportViewer.aspx?reportName=PProductStatisticsDetailReport&amp;@Clicked=Clicked&amp;@Detail=Remained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D000000}"/>
    <hyperlink ref="T19" r:id="rId15" display="http://172.16.90.7:88/ReportViewer.aspx?reportName=PProductStatisticsDetailReport&amp;@Clicked=Clicked&amp;@Detail=Output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E000000}"/>
    <hyperlink ref="V19" r:id="rId16" display="http://172.16.90.7:88/ReportViewer.aspx?reportName=PProductStatisticsDetailReport&amp;@Clicked=Clicked&amp;@Detail=Input&amp;@LCode=1&amp;@fromdatetime=1400/01/01&amp;@todatetime=1400/09/15&amp;@CaseSubject=پرونده قاچاق کالا و ارز&amp;extension=xls&amp;@CodeSubject=2&amp;@ViolationPriceFrom=&amp;@ViolationPriceTo=&amp;@IntroductionCode=&amp;@NAJAUnitid=&amp;@ViolationTypeid=&amp;@ProductCurrencyTypeLevelCode='10003300162%'&amp;@CaseType=اصلي&amp;@CodeCaseType=1&amp;@ImportanceDegree=('1','2','3')&amp;@guId=&amp;@CreateCaseType=&amp;@PBTradeUnitTypeID=&amp;@TradeUnitTypeID=" xr:uid="{00000000-0004-0000-7200-00000F000000}"/>
  </hyperlinks>
  <pageMargins left="0.7" right="0.7" top="0.75" bottom="0.75" header="0.3" footer="0.3"/>
  <drawing r:id="rId17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13">
    <tabColor theme="7" tint="0.59999389629810485"/>
  </sheetPr>
  <dimension ref="A1:M26"/>
  <sheetViews>
    <sheetView rightToLeft="1" workbookViewId="0">
      <selection activeCell="B18" sqref="B18:C22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(16)'!AB16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(16)'!AB18</f>
        <v>کالا و خدمات</v>
      </c>
      <c r="B2" s="149">
        <f>D2+E2-C2</f>
        <v>2182</v>
      </c>
      <c r="C2" s="149">
        <f>VALUE('Kala1400 (16)'!V18)</f>
        <v>1909</v>
      </c>
      <c r="D2" s="149">
        <f>VALUE('Kala1400 (16)'!T18)</f>
        <v>3778</v>
      </c>
      <c r="E2" s="149">
        <f>VALUE('Kala1400 (16)'!Q18)</f>
        <v>313</v>
      </c>
      <c r="F2" s="149">
        <f>VALUE('Kala1400 (16)'!B18)</f>
        <v>1113194874345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 t="str">
        <f>'Kala1400 (16)'!AB19</f>
        <v>پرونده قاچاق کالا و ارز</v>
      </c>
      <c r="B3" s="149">
        <f t="shared" ref="B3:B26" si="0">D3+E3-C3</f>
        <v>83</v>
      </c>
      <c r="C3" s="149">
        <f>VALUE('Kala1400 (16)'!V19)</f>
        <v>386</v>
      </c>
      <c r="D3" s="149">
        <f>VALUE('Kala1400 (16)'!T19)</f>
        <v>389</v>
      </c>
      <c r="E3" s="149">
        <f>VALUE('Kala1400 (16)'!Q19)</f>
        <v>80</v>
      </c>
      <c r="F3" s="149">
        <f>VALUE('Kala1400 (16)'!B19)</f>
        <v>4164652841841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>
        <f>'Kala1400 (16)'!AB20</f>
        <v>0</v>
      </c>
      <c r="B4" s="149">
        <f t="shared" si="0"/>
        <v>0</v>
      </c>
      <c r="C4" s="149">
        <f>VALUE('Kala1400 (16)'!V20)</f>
        <v>0</v>
      </c>
      <c r="D4" s="149">
        <f>VALUE('Kala1400 (16)'!T20)</f>
        <v>0</v>
      </c>
      <c r="E4" s="149">
        <f>VALUE('Kala1400 (16)'!Q20)</f>
        <v>0</v>
      </c>
      <c r="F4" s="149">
        <f>VALUE('Kala1400 (16)'!B20)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(16)'!AB21</f>
        <v>0</v>
      </c>
      <c r="B5" s="149">
        <f t="shared" si="0"/>
        <v>0</v>
      </c>
      <c r="C5" s="149">
        <f>VALUE('Kala1400 (16)'!V21)</f>
        <v>0</v>
      </c>
      <c r="D5" s="149">
        <f>VALUE('Kala1400 (16)'!T21)</f>
        <v>0</v>
      </c>
      <c r="E5" s="149">
        <f>VALUE('Kala1400 (16)'!Q21)</f>
        <v>0</v>
      </c>
      <c r="F5" s="149">
        <f>VALUE('Kala1400 (16)'!B21)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(16)'!AB22</f>
        <v>0</v>
      </c>
      <c r="B6" s="149">
        <f t="shared" si="0"/>
        <v>0</v>
      </c>
      <c r="C6" s="149">
        <f>VALUE('Kala1400 (16)'!V22)</f>
        <v>0</v>
      </c>
      <c r="D6" s="149">
        <f>VALUE('Kala1400 (16)'!T22)</f>
        <v>0</v>
      </c>
      <c r="E6" s="149">
        <f>VALUE('Kala1400 (16)'!Q22)</f>
        <v>0</v>
      </c>
      <c r="F6" s="149">
        <f>VALUE('Kala1400 (16)'!B22)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(16)'!AB23</f>
        <v>0</v>
      </c>
      <c r="B7" s="149">
        <f t="shared" si="0"/>
        <v>0</v>
      </c>
      <c r="C7" s="149">
        <f>VALUE('Kala1400 (16)'!V23)</f>
        <v>0</v>
      </c>
      <c r="D7" s="149">
        <f>VALUE('Kala1400 (16)'!T23)</f>
        <v>0</v>
      </c>
      <c r="E7" s="149">
        <f>VALUE('Kala1400 (16)'!Q23)</f>
        <v>0</v>
      </c>
      <c r="F7" s="149">
        <f>VALUE('Kala1400 (16)'!B23)</f>
        <v>0</v>
      </c>
    </row>
    <row r="8" spans="1:13">
      <c r="A8" s="149">
        <f>'Kala1400 (16)'!AB24</f>
        <v>0</v>
      </c>
      <c r="B8" s="149">
        <f t="shared" si="0"/>
        <v>0</v>
      </c>
      <c r="C8" s="149">
        <f>VALUE('Kala1400 (16)'!V24)</f>
        <v>0</v>
      </c>
      <c r="D8" s="149">
        <f>VALUE('Kala1400 (16)'!T24)</f>
        <v>0</v>
      </c>
      <c r="E8" s="149">
        <f>VALUE('Kala1400 (16)'!Q24)</f>
        <v>0</v>
      </c>
      <c r="F8" s="149">
        <f>VALUE('Kala1400 (16)'!B24)</f>
        <v>0</v>
      </c>
    </row>
    <row r="9" spans="1:13">
      <c r="A9" s="149">
        <f>'Kala1400 (16)'!AB25</f>
        <v>0</v>
      </c>
      <c r="B9" s="149">
        <f t="shared" si="0"/>
        <v>0</v>
      </c>
      <c r="C9" s="149">
        <f>VALUE('Kala1400 (16)'!V25)</f>
        <v>0</v>
      </c>
      <c r="D9" s="149">
        <f>VALUE('Kala1400 (16)'!T25)</f>
        <v>0</v>
      </c>
      <c r="E9" s="149">
        <f>VALUE('Kala1400 (16)'!Q25)</f>
        <v>0</v>
      </c>
      <c r="F9" s="149">
        <f>VALUE('Kala1400 (16)'!B25)</f>
        <v>0</v>
      </c>
    </row>
    <row r="10" spans="1:13">
      <c r="A10" s="149">
        <f>'Kala1400 (16)'!AB26</f>
        <v>0</v>
      </c>
      <c r="B10" s="149">
        <f t="shared" si="0"/>
        <v>0</v>
      </c>
      <c r="C10" s="149">
        <f>VALUE('Kala1400 (16)'!V26)</f>
        <v>0</v>
      </c>
      <c r="D10" s="149">
        <f>VALUE('Kala1400 (16)'!T26)</f>
        <v>0</v>
      </c>
      <c r="E10" s="149">
        <f>VALUE('Kala1400 (16)'!Q26)</f>
        <v>0</v>
      </c>
      <c r="F10" s="149">
        <f>VALUE('Kala1400 (16)'!B26)</f>
        <v>0</v>
      </c>
    </row>
    <row r="11" spans="1:13">
      <c r="A11" s="149">
        <f>'Kala1400 (16)'!AB27</f>
        <v>0</v>
      </c>
      <c r="B11" s="149">
        <f t="shared" si="0"/>
        <v>0</v>
      </c>
      <c r="C11" s="149">
        <f>VALUE('Kala1400 (16)'!V27)</f>
        <v>0</v>
      </c>
      <c r="D11" s="149">
        <f>VALUE('Kala1400 (16)'!T27)</f>
        <v>0</v>
      </c>
      <c r="E11" s="149">
        <f>VALUE('Kala1400 (16)'!Q27)</f>
        <v>0</v>
      </c>
      <c r="F11" s="149">
        <f>VALUE('Kala1400 (16)'!B27)</f>
        <v>0</v>
      </c>
    </row>
    <row r="12" spans="1:13">
      <c r="A12" s="149">
        <f>'Kala1400 (16)'!AB28</f>
        <v>0</v>
      </c>
      <c r="B12" s="149">
        <f t="shared" si="0"/>
        <v>0</v>
      </c>
      <c r="C12" s="149">
        <f>VALUE('Kala1400 (16)'!V28)</f>
        <v>0</v>
      </c>
      <c r="D12" s="149">
        <f>VALUE('Kala1400 (16)'!T28)</f>
        <v>0</v>
      </c>
      <c r="E12" s="149">
        <f>VALUE('Kala1400 (16)'!Q28)</f>
        <v>0</v>
      </c>
      <c r="F12" s="149">
        <f>VALUE('Kala1400 (16)'!B28)</f>
        <v>0</v>
      </c>
    </row>
    <row r="13" spans="1:13">
      <c r="A13" s="149">
        <f>'Kala1400 (16)'!AB29</f>
        <v>0</v>
      </c>
      <c r="B13" s="149">
        <f t="shared" si="0"/>
        <v>0</v>
      </c>
      <c r="C13" s="149">
        <f>VALUE('Kala1400 (16)'!V29)</f>
        <v>0</v>
      </c>
      <c r="D13" s="149">
        <f>VALUE('Kala1400 (16)'!T29)</f>
        <v>0</v>
      </c>
      <c r="E13" s="149">
        <f>VALUE('Kala1400 (16)'!Q29)</f>
        <v>0</v>
      </c>
      <c r="F13" s="149">
        <f>VALUE('Kala1400 (16)'!B29)</f>
        <v>0</v>
      </c>
    </row>
    <row r="14" spans="1:13">
      <c r="A14" s="149">
        <f>'Kala1400 (16)'!AB30</f>
        <v>0</v>
      </c>
      <c r="B14" s="149">
        <f t="shared" si="0"/>
        <v>0</v>
      </c>
      <c r="C14" s="149">
        <f>VALUE('Kala1400 (16)'!V30)</f>
        <v>0</v>
      </c>
      <c r="D14" s="149">
        <f>VALUE('Kala1400 (16)'!T30)</f>
        <v>0</v>
      </c>
      <c r="E14" s="149">
        <f>VALUE('Kala1400 (16)'!Q30)</f>
        <v>0</v>
      </c>
      <c r="F14" s="149">
        <f>VALUE('Kala1400 (16)'!B30)</f>
        <v>0</v>
      </c>
    </row>
    <row r="15" spans="1:13">
      <c r="A15" s="149">
        <f>'Kala1400 (16)'!AB31</f>
        <v>0</v>
      </c>
      <c r="B15" s="149">
        <f t="shared" si="0"/>
        <v>0</v>
      </c>
      <c r="C15" s="149">
        <f>VALUE('Kala1400 (16)'!V31)</f>
        <v>0</v>
      </c>
      <c r="D15" s="149">
        <f>VALUE('Kala1400 (16)'!T31)</f>
        <v>0</v>
      </c>
      <c r="E15" s="149">
        <f>VALUE('Kala1400 (16)'!Q31)</f>
        <v>0</v>
      </c>
      <c r="F15" s="149">
        <f>VALUE('Kala1400 (16)'!B31)</f>
        <v>0</v>
      </c>
    </row>
    <row r="16" spans="1:13">
      <c r="A16" s="149">
        <f>'Kala1400 (16)'!AB32</f>
        <v>0</v>
      </c>
      <c r="B16" s="149">
        <f t="shared" si="0"/>
        <v>0</v>
      </c>
      <c r="C16" s="149">
        <f>VALUE('Kala1400 (16)'!V32)</f>
        <v>0</v>
      </c>
      <c r="D16" s="149">
        <f>VALUE('Kala1400 (16)'!T32)</f>
        <v>0</v>
      </c>
      <c r="E16" s="149">
        <f>VALUE('Kala1400 (16)'!Q32)</f>
        <v>0</v>
      </c>
      <c r="F16" s="149">
        <f>VALUE('Kala1400 (16)'!B32)</f>
        <v>0</v>
      </c>
    </row>
    <row r="17" spans="1:6">
      <c r="A17" s="149">
        <f>'Kala1400 (16)'!AB33</f>
        <v>0</v>
      </c>
      <c r="B17" s="149">
        <f t="shared" si="0"/>
        <v>0</v>
      </c>
      <c r="C17" s="149">
        <f>VALUE('Kala1400 (16)'!V33)</f>
        <v>0</v>
      </c>
      <c r="D17" s="149">
        <f>VALUE('Kala1400 (16)'!T33)</f>
        <v>0</v>
      </c>
      <c r="E17" s="149">
        <f>VALUE('Kala1400 (16)'!Q33)</f>
        <v>0</v>
      </c>
      <c r="F17" s="149">
        <f>VALUE('Kala1400 (16)'!B33)</f>
        <v>0</v>
      </c>
    </row>
    <row r="18" spans="1:6">
      <c r="A18" s="149">
        <f>'Kala1400 (16)'!AB34</f>
        <v>0</v>
      </c>
      <c r="B18" s="149">
        <f t="shared" si="0"/>
        <v>0</v>
      </c>
      <c r="C18" s="149">
        <f>VALUE('Kala1400 (16)'!V34)</f>
        <v>0</v>
      </c>
      <c r="D18" s="149">
        <f>VALUE('Kala1400 (16)'!T34)</f>
        <v>0</v>
      </c>
      <c r="E18" s="149">
        <f>VALUE('Kala1400 (16)'!Q34)</f>
        <v>0</v>
      </c>
      <c r="F18" s="149">
        <f>VALUE('Kala1400 (16)'!B34)</f>
        <v>0</v>
      </c>
    </row>
    <row r="19" spans="1:6">
      <c r="A19" s="149">
        <f>'Kala1400 (16)'!AB35</f>
        <v>0</v>
      </c>
      <c r="B19" s="149">
        <f t="shared" si="0"/>
        <v>0</v>
      </c>
      <c r="C19" s="149">
        <f>VALUE('Kala1400 (16)'!V35)</f>
        <v>0</v>
      </c>
      <c r="D19" s="149">
        <f>VALUE('Kala1400 (16)'!T35)</f>
        <v>0</v>
      </c>
      <c r="E19" s="149">
        <f>VALUE('Kala1400 (16)'!Q35)</f>
        <v>0</v>
      </c>
      <c r="F19" s="149">
        <f>VALUE('Kala1400 (16)'!B35)</f>
        <v>0</v>
      </c>
    </row>
    <row r="20" spans="1:6">
      <c r="A20" s="149">
        <f>'Kala1400 (16)'!AB36</f>
        <v>0</v>
      </c>
      <c r="B20" s="149">
        <f t="shared" si="0"/>
        <v>0</v>
      </c>
      <c r="C20" s="149">
        <f>VALUE('Kala1400 (16)'!V36)</f>
        <v>0</v>
      </c>
      <c r="D20" s="149">
        <f>VALUE('Kala1400 (16)'!T36)</f>
        <v>0</v>
      </c>
      <c r="E20" s="149">
        <f>VALUE('Kala1400 (16)'!Q36)</f>
        <v>0</v>
      </c>
      <c r="F20" s="149">
        <f>VALUE('Kala1400 (16)'!B36)</f>
        <v>0</v>
      </c>
    </row>
    <row r="21" spans="1:6">
      <c r="A21" s="149">
        <f>'Kala1400 (16)'!AB37</f>
        <v>0</v>
      </c>
      <c r="B21" s="149">
        <f t="shared" si="0"/>
        <v>0</v>
      </c>
      <c r="C21" s="149">
        <f>VALUE('Kala1400 (16)'!V37)</f>
        <v>0</v>
      </c>
      <c r="D21" s="149">
        <f>VALUE('Kala1400 (16)'!T37)</f>
        <v>0</v>
      </c>
      <c r="E21" s="149">
        <f>VALUE('Kala1400 (16)'!Q37)</f>
        <v>0</v>
      </c>
      <c r="F21" s="149">
        <f>VALUE('Kala1400 (16)'!B37)</f>
        <v>0</v>
      </c>
    </row>
    <row r="22" spans="1:6">
      <c r="A22" s="149">
        <f>'Kala1400 (16)'!AB38</f>
        <v>0</v>
      </c>
      <c r="B22" s="149">
        <f t="shared" si="0"/>
        <v>0</v>
      </c>
      <c r="C22" s="149">
        <f>VALUE('Kala1400 (16)'!V38)</f>
        <v>0</v>
      </c>
      <c r="D22" s="149">
        <f>VALUE('Kala1400 (16)'!T38)</f>
        <v>0</v>
      </c>
      <c r="E22" s="149">
        <f>VALUE('Kala1400 (16)'!Q38)</f>
        <v>0</v>
      </c>
      <c r="F22" s="149">
        <f>VALUE('Kala1400 (16)'!B38)</f>
        <v>0</v>
      </c>
    </row>
    <row r="23" spans="1:6">
      <c r="A23" s="149">
        <f>'Kala1400 (16)'!AB39</f>
        <v>0</v>
      </c>
      <c r="B23" s="149">
        <f t="shared" si="0"/>
        <v>0</v>
      </c>
      <c r="C23" s="149">
        <f>VALUE('Kala1400 (16)'!V39)</f>
        <v>0</v>
      </c>
      <c r="D23" s="149">
        <f>VALUE('Kala1400 (16)'!T39)</f>
        <v>0</v>
      </c>
      <c r="E23" s="149">
        <f>VALUE('Kala1400 (16)'!Q39)</f>
        <v>0</v>
      </c>
      <c r="F23" s="149">
        <f>VALUE('Kala1400 (16)'!B39)</f>
        <v>0</v>
      </c>
    </row>
    <row r="24" spans="1:6">
      <c r="A24" s="149">
        <f>'Kala1400 (16)'!AB40</f>
        <v>0</v>
      </c>
      <c r="B24" s="149">
        <f t="shared" si="0"/>
        <v>0</v>
      </c>
      <c r="C24" s="149">
        <f>VALUE('Kala1400 (16)'!V40)</f>
        <v>0</v>
      </c>
      <c r="D24" s="149">
        <f>VALUE('Kala1400 (16)'!T40)</f>
        <v>0</v>
      </c>
      <c r="E24" s="149">
        <f>VALUE('Kala1400 (16)'!Q40)</f>
        <v>0</v>
      </c>
      <c r="F24" s="149">
        <f>VALUE('Kala1400 (16)'!B40)</f>
        <v>0</v>
      </c>
    </row>
    <row r="25" spans="1:6">
      <c r="A25" s="149">
        <f>'Kala1400 (16)'!AB41</f>
        <v>0</v>
      </c>
      <c r="B25" s="149">
        <f t="shared" si="0"/>
        <v>0</v>
      </c>
      <c r="C25" s="149">
        <f>VALUE('Kala1400 (16)'!V41)</f>
        <v>0</v>
      </c>
      <c r="D25" s="149">
        <f>VALUE('Kala1400 (16)'!T41)</f>
        <v>0</v>
      </c>
      <c r="E25" s="149">
        <f>VALUE('Kala1400 (16)'!Q41)</f>
        <v>0</v>
      </c>
      <c r="F25" s="149">
        <f>VALUE('Kala1400 (16)'!B41)</f>
        <v>0</v>
      </c>
    </row>
    <row r="26" spans="1:6">
      <c r="A26" s="149">
        <f>'Kala1400 (16)'!AB42</f>
        <v>0</v>
      </c>
      <c r="B26" s="149">
        <f t="shared" si="0"/>
        <v>0</v>
      </c>
      <c r="C26" s="149">
        <f>VALUE('Kala1400 (16)'!V42)</f>
        <v>0</v>
      </c>
      <c r="D26" s="149">
        <f>VALUE('Kala1400 (16)'!T42)</f>
        <v>0</v>
      </c>
      <c r="E26" s="149">
        <f>VALUE('Kala1400 (16)'!Q42)</f>
        <v>0</v>
      </c>
      <c r="F26" s="149">
        <f>VALUE('Kala1400 (16)'!B42)</f>
        <v>0</v>
      </c>
    </row>
  </sheetData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14">
    <tabColor rgb="FF7030A0"/>
    <pageSetUpPr fitToPage="1"/>
  </sheetPr>
  <dimension ref="A3:J26"/>
  <sheetViews>
    <sheetView rightToLeft="1" zoomScale="80" zoomScaleNormal="80" workbookViewId="0">
      <selection activeCell="B18" sqref="B18:C22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(16)'!$A$2:$G$10,2,FALSE),0)</f>
        <v>2182</v>
      </c>
      <c r="D6" s="21">
        <f>IFERROR(VLOOKUP($A6,'FKala1400 (16)'!$A$2:$G$10,3,FALSE),0)</f>
        <v>1909</v>
      </c>
      <c r="E6" s="21">
        <f>IFERROR(VLOOKUP($A6,'FKala1400 (16)'!$A$2:$G$10,4,FALSE),0)</f>
        <v>3778</v>
      </c>
      <c r="F6" s="21">
        <f>IFERROR(VLOOKUP($A6,'FKala1400 (16)'!$A$2:$G$10,5,FALSE),0)</f>
        <v>313</v>
      </c>
      <c r="G6" s="119">
        <f>IFERROR(VLOOKUP($A6,'FKala1400 (16)'!$A$2:$G$10,6,FALSE),0)</f>
        <v>1113194874345</v>
      </c>
    </row>
    <row r="7" spans="1:10">
      <c r="A7" s="299"/>
      <c r="B7" s="23" t="s">
        <v>85</v>
      </c>
      <c r="C7" s="24">
        <f>IFERROR(VLOOKUP($A6,'FKala99 (16)'!$A$2:$G$10,2,FALSE),0)</f>
        <v>5599</v>
      </c>
      <c r="D7" s="24">
        <f>IFERROR(VLOOKUP($A6,'FKala99 (16)'!$A$2:$G$10,3,FALSE),0)</f>
        <v>6413</v>
      </c>
      <c r="E7" s="24">
        <f>IFERROR(VLOOKUP($A6,'FKala99 (16)'!$A$2:$G$10,4,FALSE),0)</f>
        <v>8678</v>
      </c>
      <c r="F7" s="24">
        <f>IFERROR(VLOOKUP($A6,'FKala99 (16)'!$A$2:$G$10,5,FALSE),0)</f>
        <v>3334</v>
      </c>
      <c r="G7" s="24">
        <f>IFERROR(VLOOKUP($A6,'FKala99 (16)'!$A$2:$G$10,6,FALSE),0)</f>
        <v>1408186058136</v>
      </c>
    </row>
    <row r="8" spans="1:10" ht="30" customHeight="1" thickBot="1">
      <c r="A8" s="300"/>
      <c r="B8" s="26" t="s">
        <v>51</v>
      </c>
      <c r="C8" s="27">
        <f>IFERROR(C6/C7-1,"-")</f>
        <v>-0.61028755134845514</v>
      </c>
      <c r="D8" s="27">
        <f>IFERROR(D6/D7-1,"-")</f>
        <v>-0.7023234055824108</v>
      </c>
      <c r="E8" s="27">
        <f>IFERROR(E6/E7-1,"-")</f>
        <v>-0.56464623185065688</v>
      </c>
      <c r="F8" s="27">
        <f>IFERROR(F6/F7-1,"-")</f>
        <v>-0.90611877624475101</v>
      </c>
      <c r="G8" s="27">
        <f>IFERROR(G6/G7-1,"-")</f>
        <v>-0.20948310209907661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(16)'!$A$2:$G$10,2,FALSE),0)</f>
        <v>0</v>
      </c>
      <c r="D9" s="21">
        <f>IFERROR(VLOOKUP($A9,'FKala1400 (16)'!$A$2:$G$10,3,FALSE),0)</f>
        <v>0</v>
      </c>
      <c r="E9" s="21">
        <f>IFERROR(VLOOKUP($A9,'FKala1400 (16)'!$A$2:$G$10,4,FALSE),0)</f>
        <v>0</v>
      </c>
      <c r="F9" s="21">
        <f>IFERROR(VLOOKUP($A9,'FKala1400 (16)'!$A$2:$G$10,5,FALSE),0)</f>
        <v>0</v>
      </c>
      <c r="G9" s="55">
        <f>IFERROR(VLOOKUP($A9,'FKala1400 (16)'!$A$2:$G$10,6,FALSE),0)</f>
        <v>0</v>
      </c>
    </row>
    <row r="10" spans="1:10" ht="21" customHeight="1">
      <c r="A10" s="301"/>
      <c r="B10" s="23" t="s">
        <v>85</v>
      </c>
      <c r="C10" s="24">
        <f>IFERROR(VLOOKUP($A9,'FKala99 (16)'!$A$2:$G$10,2,FALSE),0)</f>
        <v>1</v>
      </c>
      <c r="D10" s="24">
        <f>IFERROR(VLOOKUP($A9,'FKala99 (16)'!$A$2:$G$10,3,FALSE),0)</f>
        <v>0</v>
      </c>
      <c r="E10" s="24">
        <f>IFERROR(VLOOKUP($A9,'FKala99 (16)'!$A$2:$G$10,4,FALSE),0)</f>
        <v>1</v>
      </c>
      <c r="F10" s="24">
        <f>IFERROR(VLOOKUP($A9,'FKala99 (16)'!$A$2:$G$10,5,FALSE),0)</f>
        <v>0</v>
      </c>
      <c r="G10" s="24">
        <f>IFERROR(VLOOKUP($A9,'FKala99 (16)'!$A$2:$G$10,6,FALSE),0)</f>
        <v>0</v>
      </c>
    </row>
    <row r="11" spans="1:10" ht="30" customHeight="1" thickBot="1">
      <c r="A11" s="301"/>
      <c r="B11" s="29" t="s">
        <v>51</v>
      </c>
      <c r="C11" s="30">
        <f>IFERROR(C9/C10-1,"-")</f>
        <v>-1</v>
      </c>
      <c r="D11" s="30" t="str">
        <f>IFERROR(D9/D10-1,"-")</f>
        <v>-</v>
      </c>
      <c r="E11" s="30">
        <f>IFERROR(E9/E10-1,"-")</f>
        <v>-1</v>
      </c>
      <c r="F11" s="30" t="str">
        <f>IFERROR(F9/F10-1,"-")</f>
        <v>-</v>
      </c>
      <c r="G11" s="30" t="str">
        <f>IFERROR(G9/G10-1,"-")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IFERROR(VLOOKUP($A12,'FKala1400 (16)'!$A$2:$G$10,2,FALSE),0)</f>
        <v>83</v>
      </c>
      <c r="D12" s="34">
        <f>IFERROR(VLOOKUP($A12,'FKala1400 (16)'!$A$2:$G$10,3,FALSE),0)</f>
        <v>386</v>
      </c>
      <c r="E12" s="34">
        <f>IFERROR(VLOOKUP($A12,'FKala1400 (16)'!$A$2:$G$10,4,FALSE),0)</f>
        <v>389</v>
      </c>
      <c r="F12" s="34">
        <f>IFERROR(VLOOKUP($A12,'FKala1400 (16)'!$A$2:$G$10,5,FALSE),0)</f>
        <v>80</v>
      </c>
      <c r="G12" s="57">
        <f>IFERROR(VLOOKUP($A12,'FKala1400 (16)'!$A$2:$G$10,6,FALSE),0)</f>
        <v>4164652841841</v>
      </c>
    </row>
    <row r="13" spans="1:10" ht="21" customHeight="1">
      <c r="A13" s="301"/>
      <c r="B13" s="23" t="s">
        <v>85</v>
      </c>
      <c r="C13" s="24">
        <f>IFERROR(VLOOKUP($A12,'FKala99 (16)'!$A$2:$G$10,2,FALSE),0)</f>
        <v>73</v>
      </c>
      <c r="D13" s="24">
        <f>IFERROR(VLOOKUP($A12,'FKala99 (16)'!$A$2:$G$10,3,FALSE),0)</f>
        <v>378</v>
      </c>
      <c r="E13" s="24">
        <f>IFERROR(VLOOKUP($A12,'FKala99 (16)'!$A$2:$G$10,4,FALSE),0)</f>
        <v>342</v>
      </c>
      <c r="F13" s="24">
        <f>IFERROR(VLOOKUP($A12,'FKala99 (16)'!$A$2:$G$10,5,FALSE),0)</f>
        <v>109</v>
      </c>
      <c r="G13" s="24">
        <f>IFERROR(VLOOKUP($A12,'FKala99 (16)'!$A$2:$G$10,6,FALSE),0)</f>
        <v>775862949976</v>
      </c>
    </row>
    <row r="14" spans="1:10" ht="30" customHeight="1" thickBot="1">
      <c r="A14" s="301"/>
      <c r="B14" s="36" t="s">
        <v>51</v>
      </c>
      <c r="C14" s="30">
        <f>IFERROR(C12/C13-1,"-")</f>
        <v>0.13698630136986312</v>
      </c>
      <c r="D14" s="30">
        <f>IFERROR(D12/D13-1,"-")</f>
        <v>2.1164021164021163E-2</v>
      </c>
      <c r="E14" s="30">
        <f>IFERROR(E12/E13-1,"-")</f>
        <v>0.13742690058479523</v>
      </c>
      <c r="F14" s="30">
        <f>IFERROR(F12/F13-1,"-")</f>
        <v>-0.26605504587155959</v>
      </c>
      <c r="G14" s="30">
        <f>IFERROR(G12/G13-1,"-")</f>
        <v>4.3677686786948993</v>
      </c>
    </row>
    <row r="15" spans="1:10">
      <c r="A15" s="413" t="s">
        <v>59</v>
      </c>
      <c r="B15" s="37" t="s">
        <v>104</v>
      </c>
      <c r="C15" s="38">
        <f>C12+C9+C6</f>
        <v>2265</v>
      </c>
      <c r="D15" s="38">
        <f t="shared" ref="D15:G16" si="0">D12+D9+D6</f>
        <v>2295</v>
      </c>
      <c r="E15" s="38">
        <f t="shared" si="0"/>
        <v>4167</v>
      </c>
      <c r="F15" s="38">
        <f t="shared" si="0"/>
        <v>393</v>
      </c>
      <c r="G15" s="38">
        <f t="shared" si="0"/>
        <v>5277847716186</v>
      </c>
    </row>
    <row r="16" spans="1:10" ht="21.75" thickBot="1">
      <c r="A16" s="414"/>
      <c r="B16" s="23" t="s">
        <v>85</v>
      </c>
      <c r="C16" s="40">
        <f>C13+C10+C7</f>
        <v>5673</v>
      </c>
      <c r="D16" s="40">
        <f t="shared" si="0"/>
        <v>6791</v>
      </c>
      <c r="E16" s="40">
        <f t="shared" si="0"/>
        <v>9021</v>
      </c>
      <c r="F16" s="40">
        <f t="shared" si="0"/>
        <v>3443</v>
      </c>
      <c r="G16" s="40">
        <f t="shared" si="0"/>
        <v>2184049008112</v>
      </c>
    </row>
    <row r="17" spans="1:7" ht="30" customHeight="1" thickBot="1">
      <c r="A17" s="415"/>
      <c r="B17" s="42" t="s">
        <v>51</v>
      </c>
      <c r="C17" s="43">
        <f>IFERROR(C15/C16-1,"-")</f>
        <v>-0.60074034902168161</v>
      </c>
      <c r="D17" s="43">
        <f>IFERROR(D15/D16-1,"-")</f>
        <v>-0.66205271683110001</v>
      </c>
      <c r="E17" s="43">
        <f>IFERROR(E15/E16-1,"-")</f>
        <v>-0.53807781842367808</v>
      </c>
      <c r="F17" s="43">
        <f>IFERROR(F15/F16-1,"-")</f>
        <v>-0.88585535869880916</v>
      </c>
      <c r="G17" s="43">
        <f>IFERROR(G15/G16-1,"-")</f>
        <v>1.4165427133654078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15">
    <tabColor rgb="FF92D050"/>
  </sheetPr>
  <dimension ref="A1:AF29"/>
  <sheetViews>
    <sheetView zoomScale="80" zoomScaleNormal="80" workbookViewId="0">
      <selection activeCell="B20" sqref="B20:C21"/>
    </sheetView>
  </sheetViews>
  <sheetFormatPr defaultRowHeight="12.75"/>
  <cols>
    <col min="1" max="1" width="1.28515625" style="170" customWidth="1"/>
    <col min="2" max="2" width="11.5703125" style="170" customWidth="1"/>
    <col min="3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301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298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277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299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  <c r="W7" s="495"/>
      <c r="X7" s="495"/>
      <c r="Y7" s="495"/>
      <c r="Z7" s="495"/>
    </row>
    <row r="8" spans="1:32" ht="0.75" customHeight="1">
      <c r="O8" s="494"/>
      <c r="P8" s="494"/>
      <c r="Q8" s="494"/>
      <c r="W8" s="495"/>
      <c r="X8" s="495"/>
      <c r="Y8" s="495"/>
      <c r="Z8" s="495"/>
    </row>
    <row r="9" spans="1:32" ht="6.6" customHeight="1">
      <c r="W9" s="495"/>
      <c r="X9" s="495"/>
      <c r="Y9" s="495"/>
      <c r="Z9" s="495"/>
    </row>
    <row r="10" spans="1:32" ht="8.85" customHeight="1"/>
    <row r="11" spans="1:32" ht="2.25" customHeight="1">
      <c r="C11" s="496" t="s">
        <v>10</v>
      </c>
      <c r="D11" s="496"/>
      <c r="E11" s="496"/>
      <c r="F11" s="496"/>
      <c r="G11" s="496"/>
    </row>
    <row r="12" spans="1:32" ht="3.75" customHeight="1"/>
    <row r="13" spans="1:32" ht="14.85" customHeight="1">
      <c r="W13" s="498" t="s">
        <v>11</v>
      </c>
      <c r="X13" s="498"/>
      <c r="Y13" s="498"/>
      <c r="Z13" s="498"/>
      <c r="AA13" s="498"/>
      <c r="AB13" s="498"/>
    </row>
    <row r="14" spans="1:32" ht="7.35" customHeight="1">
      <c r="A14" s="497" t="s">
        <v>12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8"/>
      <c r="X14" s="498"/>
      <c r="Y14" s="498"/>
      <c r="Z14" s="498"/>
      <c r="AA14" s="498"/>
      <c r="AB14" s="498"/>
      <c r="AC14" s="497"/>
      <c r="AD14" s="497"/>
      <c r="AE14" s="497"/>
      <c r="AF14" s="497"/>
    </row>
    <row r="15" spans="1:32" ht="14.85" customHeight="1">
      <c r="A15" s="497"/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8" t="s">
        <v>97</v>
      </c>
      <c r="X15" s="498"/>
      <c r="Y15" s="498"/>
      <c r="Z15" s="498"/>
      <c r="AA15" s="498"/>
      <c r="AB15" s="498"/>
      <c r="AC15" s="497"/>
      <c r="AD15" s="497"/>
      <c r="AE15" s="497"/>
      <c r="AF15" s="497"/>
    </row>
    <row r="16" spans="1:32" ht="7.35" customHeight="1">
      <c r="W16" s="498"/>
      <c r="X16" s="498"/>
      <c r="Y16" s="498"/>
      <c r="Z16" s="498"/>
      <c r="AA16" s="498"/>
      <c r="AB16" s="498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91" t="s">
        <v>14</v>
      </c>
      <c r="C18" s="492"/>
      <c r="D18" s="493"/>
      <c r="E18" s="491" t="s">
        <v>15</v>
      </c>
      <c r="F18" s="493"/>
      <c r="G18" s="491" t="s">
        <v>16</v>
      </c>
      <c r="H18" s="492"/>
      <c r="I18" s="493"/>
      <c r="J18" s="491" t="s">
        <v>17</v>
      </c>
      <c r="K18" s="493"/>
      <c r="L18" s="491" t="s">
        <v>18</v>
      </c>
      <c r="M18" s="493"/>
      <c r="N18" s="491" t="s">
        <v>19</v>
      </c>
      <c r="O18" s="492"/>
      <c r="P18" s="492"/>
      <c r="Q18" s="492"/>
      <c r="R18" s="493"/>
      <c r="S18" s="491" t="s">
        <v>20</v>
      </c>
      <c r="T18" s="493"/>
      <c r="U18" s="491" t="s">
        <v>21</v>
      </c>
      <c r="V18" s="492"/>
      <c r="W18" s="493"/>
      <c r="X18" s="491" t="s">
        <v>22</v>
      </c>
      <c r="Y18" s="503"/>
      <c r="Z18" s="491" t="s">
        <v>23</v>
      </c>
      <c r="AA18" s="503"/>
      <c r="AB18" s="491" t="s">
        <v>44</v>
      </c>
      <c r="AC18" s="503"/>
      <c r="AD18" s="491" t="s">
        <v>7</v>
      </c>
      <c r="AE18" s="167"/>
    </row>
    <row r="19" spans="1:31" ht="29.65" customHeight="1">
      <c r="A19" s="168"/>
      <c r="B19" s="482" t="s">
        <v>24</v>
      </c>
      <c r="C19" s="483"/>
      <c r="D19" s="249" t="s">
        <v>25</v>
      </c>
      <c r="E19" s="249" t="s">
        <v>26</v>
      </c>
      <c r="F19" s="249" t="s">
        <v>25</v>
      </c>
      <c r="G19" s="482" t="s">
        <v>26</v>
      </c>
      <c r="H19" s="483"/>
      <c r="I19" s="249" t="s">
        <v>25</v>
      </c>
      <c r="J19" s="249" t="s">
        <v>26</v>
      </c>
      <c r="K19" s="249" t="s">
        <v>25</v>
      </c>
      <c r="L19" s="249" t="s">
        <v>26</v>
      </c>
      <c r="M19" s="249" t="s">
        <v>25</v>
      </c>
      <c r="N19" s="482" t="s">
        <v>26</v>
      </c>
      <c r="O19" s="507"/>
      <c r="P19" s="483"/>
      <c r="Q19" s="482" t="s">
        <v>25</v>
      </c>
      <c r="R19" s="483"/>
      <c r="S19" s="249" t="s">
        <v>26</v>
      </c>
      <c r="T19" s="249" t="s">
        <v>25</v>
      </c>
      <c r="U19" s="249" t="s">
        <v>26</v>
      </c>
      <c r="V19" s="482" t="s">
        <v>25</v>
      </c>
      <c r="W19" s="483"/>
      <c r="X19" s="504"/>
      <c r="Y19" s="505"/>
      <c r="Z19" s="504"/>
      <c r="AA19" s="505"/>
      <c r="AB19" s="504"/>
      <c r="AC19" s="505"/>
      <c r="AD19" s="506"/>
      <c r="AE19" s="167"/>
    </row>
    <row r="20" spans="1:31" ht="29.65" customHeight="1">
      <c r="A20" s="168"/>
      <c r="B20" s="484">
        <v>49573694500</v>
      </c>
      <c r="C20" s="485"/>
      <c r="D20" s="247">
        <v>3</v>
      </c>
      <c r="E20" s="250">
        <v>0</v>
      </c>
      <c r="F20" s="247">
        <v>0</v>
      </c>
      <c r="G20" s="484">
        <v>0</v>
      </c>
      <c r="H20" s="485"/>
      <c r="I20" s="247">
        <v>0</v>
      </c>
      <c r="J20" s="251">
        <v>0</v>
      </c>
      <c r="K20" s="252">
        <v>0</v>
      </c>
      <c r="L20" s="251">
        <v>50000000</v>
      </c>
      <c r="M20" s="252">
        <v>2</v>
      </c>
      <c r="N20" s="486">
        <v>435543051064</v>
      </c>
      <c r="O20" s="487"/>
      <c r="P20" s="488"/>
      <c r="Q20" s="489">
        <v>34</v>
      </c>
      <c r="R20" s="483"/>
      <c r="S20" s="251">
        <v>50000000</v>
      </c>
      <c r="T20" s="252">
        <v>2</v>
      </c>
      <c r="U20" s="251">
        <v>897192900</v>
      </c>
      <c r="V20" s="489">
        <v>12</v>
      </c>
      <c r="W20" s="483"/>
      <c r="X20" s="482" t="s">
        <v>8</v>
      </c>
      <c r="Y20" s="483"/>
      <c r="Z20" s="482" t="s">
        <v>27</v>
      </c>
      <c r="AA20" s="483"/>
      <c r="AB20" s="482" t="s">
        <v>28</v>
      </c>
      <c r="AC20" s="483"/>
      <c r="AD20" s="249" t="s">
        <v>64</v>
      </c>
      <c r="AE20" s="167"/>
    </row>
    <row r="21" spans="1:31" ht="25.5" customHeight="1">
      <c r="A21" s="168"/>
      <c r="B21" s="484">
        <v>36931909473</v>
      </c>
      <c r="C21" s="485"/>
      <c r="D21" s="247">
        <v>5</v>
      </c>
      <c r="E21" s="250">
        <v>0</v>
      </c>
      <c r="F21" s="247">
        <v>0</v>
      </c>
      <c r="G21" s="484">
        <v>0</v>
      </c>
      <c r="H21" s="485"/>
      <c r="I21" s="247">
        <v>0</v>
      </c>
      <c r="J21" s="251">
        <v>4587704364</v>
      </c>
      <c r="K21" s="252">
        <v>2</v>
      </c>
      <c r="L21" s="251">
        <v>16371524167</v>
      </c>
      <c r="M21" s="252">
        <v>10</v>
      </c>
      <c r="N21" s="486">
        <v>14897694901</v>
      </c>
      <c r="O21" s="487"/>
      <c r="P21" s="488"/>
      <c r="Q21" s="489">
        <v>15</v>
      </c>
      <c r="R21" s="483"/>
      <c r="S21" s="251">
        <v>19771524167</v>
      </c>
      <c r="T21" s="252">
        <v>11</v>
      </c>
      <c r="U21" s="251">
        <v>10812019804</v>
      </c>
      <c r="V21" s="489">
        <v>14</v>
      </c>
      <c r="W21" s="483"/>
      <c r="X21" s="482" t="s">
        <v>8</v>
      </c>
      <c r="Y21" s="483"/>
      <c r="Z21" s="482" t="s">
        <v>27</v>
      </c>
      <c r="AA21" s="483"/>
      <c r="AB21" s="482" t="s">
        <v>42</v>
      </c>
      <c r="AC21" s="483"/>
      <c r="AD21" s="249" t="s">
        <v>65</v>
      </c>
      <c r="AE21" s="167"/>
    </row>
    <row r="22" spans="1:31" ht="29.65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29.65" customHeight="1"/>
    <row r="24" spans="1:31" ht="74.099999999999994" customHeight="1"/>
    <row r="25" spans="1:31" ht="62.1" customHeight="1"/>
    <row r="26" spans="1:31" ht="62.85" customHeight="1">
      <c r="A26" s="490" t="s">
        <v>9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</row>
    <row r="27" spans="1:31" ht="5.85" customHeight="1"/>
    <row r="28" spans="1:31" ht="22.15" customHeight="1"/>
    <row r="29" spans="1:31" ht="1.5" customHeight="1"/>
  </sheetData>
  <mergeCells count="46">
    <mergeCell ref="X18:Y19"/>
    <mergeCell ref="Z18:AA19"/>
    <mergeCell ref="AD18:AD19"/>
    <mergeCell ref="B19:C19"/>
    <mergeCell ref="G19:H19"/>
    <mergeCell ref="N19:P19"/>
    <mergeCell ref="Q19:R19"/>
    <mergeCell ref="V19:W19"/>
    <mergeCell ref="S18:T18"/>
    <mergeCell ref="U18:W18"/>
    <mergeCell ref="AB18:AC19"/>
    <mergeCell ref="O2:Q8"/>
    <mergeCell ref="W5:Z9"/>
    <mergeCell ref="C11:G11"/>
    <mergeCell ref="A14:V15"/>
    <mergeCell ref="AC14:AF15"/>
    <mergeCell ref="W15:AB16"/>
    <mergeCell ref="C4:G5"/>
    <mergeCell ref="AA5:AB6"/>
    <mergeCell ref="W13:AB14"/>
    <mergeCell ref="Y2:AB2"/>
    <mergeCell ref="W3:AB4"/>
    <mergeCell ref="C6:G7"/>
    <mergeCell ref="A26:R26"/>
    <mergeCell ref="B18:D18"/>
    <mergeCell ref="E18:F18"/>
    <mergeCell ref="G18:I18"/>
    <mergeCell ref="J18:K18"/>
    <mergeCell ref="L18:M18"/>
    <mergeCell ref="N18:R18"/>
    <mergeCell ref="AB20:AC20"/>
    <mergeCell ref="B21:C21"/>
    <mergeCell ref="G21:H21"/>
    <mergeCell ref="N21:P21"/>
    <mergeCell ref="Q21:R21"/>
    <mergeCell ref="V21:W21"/>
    <mergeCell ref="X21:Y21"/>
    <mergeCell ref="Z21:AA21"/>
    <mergeCell ref="AB21:AC21"/>
    <mergeCell ref="X20:Y20"/>
    <mergeCell ref="Z20:AA20"/>
    <mergeCell ref="B20:C20"/>
    <mergeCell ref="G20:H20"/>
    <mergeCell ref="N20:P20"/>
    <mergeCell ref="Q20:R20"/>
    <mergeCell ref="V20:W20"/>
  </mergeCells>
  <hyperlinks>
    <hyperlink ref="D20" r:id="rId1" display="http://172.16.90.7:88/ReportViewer.aspx?reportName=PProductStatisticsPecuniary&amp;@Clicked=Clicked&amp;@Detail=Pecuniary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param=1&amp;@CreateCaseType=&amp;@PBTradeUnitTypeID=&amp;@TradeUnitTypeID=" xr:uid="{00000000-0004-0000-7500-000000000000}"/>
    <hyperlink ref="F20" r:id="rId2" display="http://172.16.90.7:88/ReportViewer.aspx?reportName=PProductStatisticsDetailReport&amp;@Clicked=Clicked&amp;@Detail=Writ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1000000}"/>
    <hyperlink ref="I20" r:id="rId3" display="http://172.16.90.7:88/ReportViewer.aspx?reportName=PProductStatisticsDetailReport&amp;@Clicked=Clicked&amp;@Detail=Incapacity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2000000}"/>
    <hyperlink ref="K20" r:id="rId4" display="http://172.16.90.7:88/ReportViewer.aspx?reportName=PProductStatisticsDetailReport&amp;@Clicked=Clicked&amp;@Detail=Absolution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3000000}"/>
    <hyperlink ref="M20" r:id="rId5" display="http://172.16.90.7:88/ReportViewer.aspx?reportName=PProductStatisticsDetailReport&amp;@Clicked=Clicked&amp;@Detail=Penalty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4000000}"/>
    <hyperlink ref="Q20" r:id="rId6" display="http://172.16.90.7:88/ReportViewer.aspx?reportName=PProductStatisticsDetailReport&amp;@Clicked=Clicked&amp;@Detail=Remained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5000000}"/>
    <hyperlink ref="T20" r:id="rId7" display="http://172.16.90.7:88/ReportViewer.aspx?reportName=PProductStatisticsDetailReport&amp;@Clicked=Clicked&amp;@Detail=Output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6000000}"/>
    <hyperlink ref="V20" r:id="rId8" display="http://172.16.90.7:88/ReportViewer.aspx?reportName=PProductStatisticsDetailReport&amp;@Clicked=Clicked&amp;@Detail=Input&amp;@LCode=1&amp;@fromdatetime=1401/01/01&amp;@todatetime=1401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7000000}"/>
    <hyperlink ref="D21" r:id="rId9" display="http://172.16.90.7:88/ReportViewer.aspx?reportName=PProductStatisticsPecuniary&amp;@Clicked=Clicked&amp;@Detail=Pecuniary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param=1&amp;@CreateCaseType=&amp;@PBTradeUnitTypeID=&amp;@TradeUnitTypeID=" xr:uid="{00000000-0004-0000-7500-000008000000}"/>
    <hyperlink ref="F21" r:id="rId10" display="http://172.16.90.7:88/ReportViewer.aspx?reportName=PProductStatisticsDetailReport&amp;@Clicked=Clicked&amp;@Detail=Writ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9000000}"/>
    <hyperlink ref="I21" r:id="rId11" display="http://172.16.90.7:88/ReportViewer.aspx?reportName=PProductStatisticsDetailReport&amp;@Clicked=Clicked&amp;@Detail=Incapacity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A000000}"/>
    <hyperlink ref="K21" r:id="rId12" display="http://172.16.90.7:88/ReportViewer.aspx?reportName=PProductStatisticsDetailReport&amp;@Clicked=Clicked&amp;@Detail=Absolution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B000000}"/>
    <hyperlink ref="M21" r:id="rId13" display="http://172.16.90.7:88/ReportViewer.aspx?reportName=PProductStatisticsDetailReport&amp;@Clicked=Clicked&amp;@Detail=Penalty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C000000}"/>
    <hyperlink ref="Q21" r:id="rId14" display="http://172.16.90.7:88/ReportViewer.aspx?reportName=PProductStatisticsDetailReport&amp;@Clicked=Clicked&amp;@Detail=Remained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D000000}"/>
    <hyperlink ref="T21" r:id="rId15" display="http://172.16.90.7:88/ReportViewer.aspx?reportName=PProductStatisticsDetailReport&amp;@Clicked=Clicked&amp;@Detail=Output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E000000}"/>
    <hyperlink ref="V21" r:id="rId16" display="http://172.16.90.7:88/ReportViewer.aspx?reportName=PProductStatisticsDetailReport&amp;@Clicked=Clicked&amp;@Detail=Input&amp;@LCode=1&amp;@fromdatetime=1401/01/01&amp;@todatetime=1401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500-00000F000000}"/>
  </hyperlinks>
  <pageMargins left="0.7" right="0.7" top="0.75" bottom="0.75" header="0.3" footer="0.3"/>
  <drawing r:id="rId17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16">
    <tabColor theme="7" tint="0.59999389629810485"/>
  </sheetPr>
  <dimension ref="A1:F26"/>
  <sheetViews>
    <sheetView rightToLeft="1" workbookViewId="0">
      <selection activeCell="B20" sqref="B20:C21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>
        <f>'Kala1401 (23)'!AB16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'Kala1401 (23)'!AB18</f>
        <v>موضوع پرونده</v>
      </c>
      <c r="B2" s="149">
        <f>D2+E2-C2</f>
        <v>0</v>
      </c>
      <c r="C2" s="149">
        <f>VALUE('Kala1401 (23)'!V18)</f>
        <v>0</v>
      </c>
      <c r="D2" s="149">
        <f>VALUE('Kala1401 (23)'!T18)</f>
        <v>0</v>
      </c>
      <c r="E2" s="149">
        <f>VALUE('Kala1401 (23)'!Q18)</f>
        <v>0</v>
      </c>
      <c r="F2" s="149" t="e">
        <f>VALUE('Kala1401 (23)'!B18)</f>
        <v>#VALUE!</v>
      </c>
    </row>
    <row r="3" spans="1:6">
      <c r="A3" s="149">
        <f>'Kala1401 (23)'!AB19</f>
        <v>0</v>
      </c>
      <c r="B3" s="149" t="e">
        <f t="shared" ref="B3:B26" si="0">D3+E3-C3</f>
        <v>#VALUE!</v>
      </c>
      <c r="C3" s="149" t="e">
        <f>VALUE('Kala1401 (23)'!V19)</f>
        <v>#VALUE!</v>
      </c>
      <c r="D3" s="149" t="e">
        <f>VALUE('Kala1401 (23)'!T19)</f>
        <v>#VALUE!</v>
      </c>
      <c r="E3" s="149" t="e">
        <f>VALUE('Kala1401 (23)'!Q19)</f>
        <v>#VALUE!</v>
      </c>
      <c r="F3" s="149" t="e">
        <f>VALUE('Kala1401 (23)'!B19)</f>
        <v>#VALUE!</v>
      </c>
    </row>
    <row r="4" spans="1:6">
      <c r="A4" s="149" t="str">
        <f>'Kala1401 (23)'!AB20</f>
        <v>کالا و خدمات</v>
      </c>
      <c r="B4" s="149">
        <f t="shared" si="0"/>
        <v>24</v>
      </c>
      <c r="C4" s="149">
        <f>VALUE('Kala1401 (23)'!V20)</f>
        <v>12</v>
      </c>
      <c r="D4" s="149">
        <f>VALUE('Kala1401 (23)'!T20)</f>
        <v>2</v>
      </c>
      <c r="E4" s="149">
        <f>VALUE('Kala1401 (23)'!Q20)</f>
        <v>34</v>
      </c>
      <c r="F4" s="149">
        <f>VALUE('Kala1401 (23)'!B20)</f>
        <v>49573694500</v>
      </c>
    </row>
    <row r="5" spans="1:6">
      <c r="A5" s="149" t="str">
        <f>'Kala1401 (23)'!AB21</f>
        <v>پرونده قاچاق کالا و ارز</v>
      </c>
      <c r="B5" s="149">
        <f t="shared" si="0"/>
        <v>12</v>
      </c>
      <c r="C5" s="149">
        <f>VALUE('Kala1401 (23)'!V21)</f>
        <v>14</v>
      </c>
      <c r="D5" s="149">
        <f>VALUE('Kala1401 (23)'!T21)</f>
        <v>11</v>
      </c>
      <c r="E5" s="149">
        <f>VALUE('Kala1401 (23)'!Q21)</f>
        <v>15</v>
      </c>
      <c r="F5" s="149">
        <f>VALUE('Kala1401 (23)'!B21)</f>
        <v>36931909473</v>
      </c>
    </row>
    <row r="6" spans="1:6">
      <c r="A6" s="149">
        <f>'Kala1401 (23)'!AB22</f>
        <v>0</v>
      </c>
      <c r="B6" s="149">
        <f t="shared" si="0"/>
        <v>0</v>
      </c>
      <c r="C6" s="149">
        <f>VALUE('Kala1401 (23)'!V22)</f>
        <v>0</v>
      </c>
      <c r="D6" s="149">
        <f>VALUE('Kala1401 (23)'!T22)</f>
        <v>0</v>
      </c>
      <c r="E6" s="149">
        <f>VALUE('Kala1401 (23)'!Q22)</f>
        <v>0</v>
      </c>
      <c r="F6" s="149">
        <f>VALUE('Kala1401 (23)'!B22)</f>
        <v>0</v>
      </c>
    </row>
    <row r="7" spans="1:6">
      <c r="A7" s="149">
        <f>'Kala1401 (23)'!AB23</f>
        <v>0</v>
      </c>
      <c r="B7" s="149">
        <f t="shared" si="0"/>
        <v>0</v>
      </c>
      <c r="C7" s="149">
        <f>VALUE('Kala1401 (23)'!V23)</f>
        <v>0</v>
      </c>
      <c r="D7" s="149">
        <f>VALUE('Kala1401 (23)'!T23)</f>
        <v>0</v>
      </c>
      <c r="E7" s="149">
        <f>VALUE('Kala1401 (23)'!Q23)</f>
        <v>0</v>
      </c>
      <c r="F7" s="149">
        <f>VALUE('Kala1401 (23)'!B23)</f>
        <v>0</v>
      </c>
    </row>
    <row r="8" spans="1:6">
      <c r="A8" s="149">
        <f>'Kala1401 (23)'!AB24</f>
        <v>0</v>
      </c>
      <c r="B8" s="149">
        <f t="shared" si="0"/>
        <v>0</v>
      </c>
      <c r="C8" s="149">
        <f>VALUE('Kala1401 (23)'!V24)</f>
        <v>0</v>
      </c>
      <c r="D8" s="149">
        <f>VALUE('Kala1401 (23)'!T24)</f>
        <v>0</v>
      </c>
      <c r="E8" s="149">
        <f>VALUE('Kala1401 (23)'!Q24)</f>
        <v>0</v>
      </c>
      <c r="F8" s="149">
        <f>VALUE('Kala1401 (23)'!B24)</f>
        <v>0</v>
      </c>
    </row>
    <row r="9" spans="1:6">
      <c r="A9" s="149">
        <f>'Kala1401 (23)'!AB25</f>
        <v>0</v>
      </c>
      <c r="B9" s="149">
        <f t="shared" si="0"/>
        <v>0</v>
      </c>
      <c r="C9" s="149">
        <f>VALUE('Kala1401 (23)'!V25)</f>
        <v>0</v>
      </c>
      <c r="D9" s="149">
        <f>VALUE('Kala1401 (23)'!T25)</f>
        <v>0</v>
      </c>
      <c r="E9" s="149">
        <f>VALUE('Kala1401 (23)'!Q25)</f>
        <v>0</v>
      </c>
      <c r="F9" s="149">
        <f>VALUE('Kala1401 (23)'!B25)</f>
        <v>0</v>
      </c>
    </row>
    <row r="10" spans="1:6">
      <c r="A10" s="149">
        <f>'Kala1401 (23)'!AB26</f>
        <v>0</v>
      </c>
      <c r="B10" s="149">
        <f t="shared" si="0"/>
        <v>0</v>
      </c>
      <c r="C10" s="149">
        <f>VALUE('Kala1401 (23)'!V26)</f>
        <v>0</v>
      </c>
      <c r="D10" s="149">
        <f>VALUE('Kala1401 (23)'!T26)</f>
        <v>0</v>
      </c>
      <c r="E10" s="149">
        <f>VALUE('Kala1401 (23)'!Q26)</f>
        <v>0</v>
      </c>
      <c r="F10" s="149">
        <f>VALUE('Kala1401 (23)'!B26)</f>
        <v>0</v>
      </c>
    </row>
    <row r="11" spans="1:6">
      <c r="A11" s="149">
        <f>'Kala1401 (23)'!AB27</f>
        <v>0</v>
      </c>
      <c r="B11" s="149">
        <f t="shared" si="0"/>
        <v>0</v>
      </c>
      <c r="C11" s="149">
        <f>VALUE('Kala1401 (23)'!V27)</f>
        <v>0</v>
      </c>
      <c r="D11" s="149">
        <f>VALUE('Kala1401 (23)'!T27)</f>
        <v>0</v>
      </c>
      <c r="E11" s="149">
        <f>VALUE('Kala1401 (23)'!Q27)</f>
        <v>0</v>
      </c>
      <c r="F11" s="149">
        <f>VALUE('Kala1401 (23)'!B27)</f>
        <v>0</v>
      </c>
    </row>
    <row r="12" spans="1:6">
      <c r="A12" s="149">
        <f>'Kala1401 (23)'!AB28</f>
        <v>0</v>
      </c>
      <c r="B12" s="149">
        <f t="shared" si="0"/>
        <v>0</v>
      </c>
      <c r="C12" s="149">
        <f>VALUE('Kala1401 (23)'!V28)</f>
        <v>0</v>
      </c>
      <c r="D12" s="149">
        <f>VALUE('Kala1401 (23)'!T28)</f>
        <v>0</v>
      </c>
      <c r="E12" s="149">
        <f>VALUE('Kala1401 (23)'!Q28)</f>
        <v>0</v>
      </c>
      <c r="F12" s="149">
        <f>VALUE('Kala1401 (23)'!B28)</f>
        <v>0</v>
      </c>
    </row>
    <row r="13" spans="1:6">
      <c r="A13" s="149">
        <f>'Kala1401 (23)'!AB29</f>
        <v>0</v>
      </c>
      <c r="B13" s="149">
        <f t="shared" si="0"/>
        <v>0</v>
      </c>
      <c r="C13" s="149">
        <f>VALUE('Kala1401 (23)'!V29)</f>
        <v>0</v>
      </c>
      <c r="D13" s="149">
        <f>VALUE('Kala1401 (23)'!T29)</f>
        <v>0</v>
      </c>
      <c r="E13" s="149">
        <f>VALUE('Kala1401 (23)'!Q29)</f>
        <v>0</v>
      </c>
      <c r="F13" s="149">
        <f>VALUE('Kala1401 (23)'!B29)</f>
        <v>0</v>
      </c>
    </row>
    <row r="14" spans="1:6">
      <c r="A14" s="149">
        <f>'Kala1401 (23)'!AB30</f>
        <v>0</v>
      </c>
      <c r="B14" s="149">
        <f t="shared" si="0"/>
        <v>0</v>
      </c>
      <c r="C14" s="149">
        <f>VALUE('Kala1401 (23)'!V30)</f>
        <v>0</v>
      </c>
      <c r="D14" s="149">
        <f>VALUE('Kala1401 (23)'!T30)</f>
        <v>0</v>
      </c>
      <c r="E14" s="149">
        <f>VALUE('Kala1401 (23)'!Q30)</f>
        <v>0</v>
      </c>
      <c r="F14" s="149">
        <f>VALUE('Kala1401 (23)'!B30)</f>
        <v>0</v>
      </c>
    </row>
    <row r="15" spans="1:6">
      <c r="A15" s="149">
        <f>'Kala1401 (23)'!AB31</f>
        <v>0</v>
      </c>
      <c r="B15" s="149">
        <f t="shared" si="0"/>
        <v>0</v>
      </c>
      <c r="C15" s="149">
        <f>VALUE('Kala1401 (23)'!V31)</f>
        <v>0</v>
      </c>
      <c r="D15" s="149">
        <f>VALUE('Kala1401 (23)'!T31)</f>
        <v>0</v>
      </c>
      <c r="E15" s="149">
        <f>VALUE('Kala1401 (23)'!Q31)</f>
        <v>0</v>
      </c>
      <c r="F15" s="149">
        <f>VALUE('Kala1401 (23)'!B31)</f>
        <v>0</v>
      </c>
    </row>
    <row r="16" spans="1:6">
      <c r="A16" s="149">
        <f>'Kala1401 (23)'!AB32</f>
        <v>0</v>
      </c>
      <c r="B16" s="149">
        <f t="shared" si="0"/>
        <v>0</v>
      </c>
      <c r="C16" s="149">
        <f>VALUE('Kala1401 (23)'!V32)</f>
        <v>0</v>
      </c>
      <c r="D16" s="149">
        <f>VALUE('Kala1401 (23)'!T32)</f>
        <v>0</v>
      </c>
      <c r="E16" s="149">
        <f>VALUE('Kala1401 (23)'!Q32)</f>
        <v>0</v>
      </c>
      <c r="F16" s="149">
        <f>VALUE('Kala1401 (23)'!B32)</f>
        <v>0</v>
      </c>
    </row>
    <row r="17" spans="1:6">
      <c r="A17" s="149">
        <f>'Kala1401 (23)'!AB33</f>
        <v>0</v>
      </c>
      <c r="B17" s="149">
        <f t="shared" si="0"/>
        <v>0</v>
      </c>
      <c r="C17" s="149">
        <f>VALUE('Kala1401 (23)'!V33)</f>
        <v>0</v>
      </c>
      <c r="D17" s="149">
        <f>VALUE('Kala1401 (23)'!T33)</f>
        <v>0</v>
      </c>
      <c r="E17" s="149">
        <f>VALUE('Kala1401 (23)'!Q33)</f>
        <v>0</v>
      </c>
      <c r="F17" s="149">
        <f>VALUE('Kala1401 (23)'!B33)</f>
        <v>0</v>
      </c>
    </row>
    <row r="18" spans="1:6">
      <c r="A18" s="149">
        <f>'Kala1401 (23)'!AB34</f>
        <v>0</v>
      </c>
      <c r="B18" s="149">
        <f t="shared" si="0"/>
        <v>0</v>
      </c>
      <c r="C18" s="149">
        <f>VALUE('Kala1401 (23)'!V34)</f>
        <v>0</v>
      </c>
      <c r="D18" s="149">
        <f>VALUE('Kala1401 (23)'!T34)</f>
        <v>0</v>
      </c>
      <c r="E18" s="149">
        <f>VALUE('Kala1401 (23)'!Q34)</f>
        <v>0</v>
      </c>
      <c r="F18" s="149">
        <f>VALUE('Kala1401 (23)'!B34)</f>
        <v>0</v>
      </c>
    </row>
    <row r="19" spans="1:6">
      <c r="A19" s="149">
        <f>'Kala1401 (23)'!AB35</f>
        <v>0</v>
      </c>
      <c r="B19" s="149">
        <f t="shared" si="0"/>
        <v>0</v>
      </c>
      <c r="C19" s="149">
        <f>VALUE('Kala1401 (23)'!V35)</f>
        <v>0</v>
      </c>
      <c r="D19" s="149">
        <f>VALUE('Kala1401 (23)'!T35)</f>
        <v>0</v>
      </c>
      <c r="E19" s="149">
        <f>VALUE('Kala1401 (23)'!Q35)</f>
        <v>0</v>
      </c>
      <c r="F19" s="149">
        <f>VALUE('Kala1401 (23)'!B35)</f>
        <v>0</v>
      </c>
    </row>
    <row r="20" spans="1:6">
      <c r="A20" s="149">
        <f>'Kala1401 (23)'!AB36</f>
        <v>0</v>
      </c>
      <c r="B20" s="149">
        <f t="shared" si="0"/>
        <v>0</v>
      </c>
      <c r="C20" s="149">
        <f>VALUE('Kala1401 (23)'!V36)</f>
        <v>0</v>
      </c>
      <c r="D20" s="149">
        <f>VALUE('Kala1401 (23)'!T36)</f>
        <v>0</v>
      </c>
      <c r="E20" s="149">
        <f>VALUE('Kala1401 (23)'!Q36)</f>
        <v>0</v>
      </c>
      <c r="F20" s="149">
        <f>VALUE('Kala1401 (23)'!B36)</f>
        <v>0</v>
      </c>
    </row>
    <row r="21" spans="1:6">
      <c r="A21" s="149">
        <f>'Kala1401 (23)'!AB37</f>
        <v>0</v>
      </c>
      <c r="B21" s="149">
        <f t="shared" si="0"/>
        <v>0</v>
      </c>
      <c r="C21" s="149">
        <f>VALUE('Kala1401 (23)'!V37)</f>
        <v>0</v>
      </c>
      <c r="D21" s="149">
        <f>VALUE('Kala1401 (23)'!T37)</f>
        <v>0</v>
      </c>
      <c r="E21" s="149">
        <f>VALUE('Kala1401 (23)'!Q37)</f>
        <v>0</v>
      </c>
      <c r="F21" s="149">
        <f>VALUE('Kala1401 (23)'!B37)</f>
        <v>0</v>
      </c>
    </row>
    <row r="22" spans="1:6">
      <c r="A22" s="149">
        <f>'Kala1401 (23)'!AB38</f>
        <v>0</v>
      </c>
      <c r="B22" s="149">
        <f t="shared" si="0"/>
        <v>0</v>
      </c>
      <c r="C22" s="149">
        <f>VALUE('Kala1401 (23)'!V38)</f>
        <v>0</v>
      </c>
      <c r="D22" s="149">
        <f>VALUE('Kala1401 (23)'!T38)</f>
        <v>0</v>
      </c>
      <c r="E22" s="149">
        <f>VALUE('Kala1401 (23)'!Q38)</f>
        <v>0</v>
      </c>
      <c r="F22" s="149">
        <f>VALUE('Kala1401 (23)'!B38)</f>
        <v>0</v>
      </c>
    </row>
    <row r="23" spans="1:6">
      <c r="A23" s="149">
        <f>'Kala1401 (23)'!AB39</f>
        <v>0</v>
      </c>
      <c r="B23" s="149">
        <f t="shared" si="0"/>
        <v>0</v>
      </c>
      <c r="C23" s="149">
        <f>VALUE('Kala1401 (23)'!V39)</f>
        <v>0</v>
      </c>
      <c r="D23" s="149">
        <f>VALUE('Kala1401 (23)'!T39)</f>
        <v>0</v>
      </c>
      <c r="E23" s="149">
        <f>VALUE('Kala1401 (23)'!Q39)</f>
        <v>0</v>
      </c>
      <c r="F23" s="149">
        <f>VALUE('Kala1401 (23)'!B39)</f>
        <v>0</v>
      </c>
    </row>
    <row r="24" spans="1:6">
      <c r="A24" s="149">
        <f>'Kala1401 (23)'!AB40</f>
        <v>0</v>
      </c>
      <c r="B24" s="149">
        <f t="shared" si="0"/>
        <v>0</v>
      </c>
      <c r="C24" s="149">
        <f>VALUE('Kala1401 (23)'!V40)</f>
        <v>0</v>
      </c>
      <c r="D24" s="149">
        <f>VALUE('Kala1401 (23)'!T40)</f>
        <v>0</v>
      </c>
      <c r="E24" s="149">
        <f>VALUE('Kala1401 (23)'!Q40)</f>
        <v>0</v>
      </c>
      <c r="F24" s="149">
        <f>VALUE('Kala1401 (23)'!B40)</f>
        <v>0</v>
      </c>
    </row>
    <row r="25" spans="1:6">
      <c r="A25" s="149">
        <f>'Kala1401 (23)'!AB41</f>
        <v>0</v>
      </c>
      <c r="B25" s="149">
        <f t="shared" si="0"/>
        <v>0</v>
      </c>
      <c r="C25" s="149">
        <f>VALUE('Kala1401 (23)'!V41)</f>
        <v>0</v>
      </c>
      <c r="D25" s="149">
        <f>VALUE('Kala1401 (23)'!T41)</f>
        <v>0</v>
      </c>
      <c r="E25" s="149">
        <f>VALUE('Kala1401 (23)'!Q41)</f>
        <v>0</v>
      </c>
      <c r="F25" s="149">
        <f>VALUE('Kala1401 (23)'!B41)</f>
        <v>0</v>
      </c>
    </row>
    <row r="26" spans="1:6">
      <c r="A26" s="149">
        <f>'Kala1401 (23)'!AB42</f>
        <v>0</v>
      </c>
      <c r="B26" s="149">
        <f t="shared" si="0"/>
        <v>0</v>
      </c>
      <c r="C26" s="149">
        <f>VALUE('Kala1401 (23)'!V42)</f>
        <v>0</v>
      </c>
      <c r="D26" s="149">
        <f>VALUE('Kala1401 (23)'!T42)</f>
        <v>0</v>
      </c>
      <c r="E26" s="149">
        <f>VALUE('Kala1401 (23)'!Q42)</f>
        <v>0</v>
      </c>
      <c r="F26" s="149">
        <f>VALUE('Kala1401 (23)'!B42)</f>
        <v>0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17">
    <tabColor rgb="FF92D050"/>
  </sheetPr>
  <dimension ref="A1:AF29"/>
  <sheetViews>
    <sheetView zoomScale="70" zoomScaleNormal="70" workbookViewId="0">
      <selection activeCell="B20" sqref="B20:C21"/>
    </sheetView>
  </sheetViews>
  <sheetFormatPr defaultRowHeight="12.75"/>
  <cols>
    <col min="1" max="1" width="1.28515625" style="170" customWidth="1"/>
    <col min="2" max="2" width="11.5703125" style="170" customWidth="1"/>
    <col min="3" max="3" width="7.710937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301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136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277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300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  <c r="W7" s="495"/>
      <c r="X7" s="495"/>
      <c r="Y7" s="495"/>
      <c r="Z7" s="495"/>
    </row>
    <row r="8" spans="1:32" ht="0.75" customHeight="1">
      <c r="O8" s="494"/>
      <c r="P8" s="494"/>
      <c r="Q8" s="494"/>
      <c r="W8" s="495"/>
      <c r="X8" s="495"/>
      <c r="Y8" s="495"/>
      <c r="Z8" s="495"/>
    </row>
    <row r="9" spans="1:32" ht="6.6" customHeight="1">
      <c r="W9" s="495"/>
      <c r="X9" s="495"/>
      <c r="Y9" s="495"/>
      <c r="Z9" s="495"/>
    </row>
    <row r="10" spans="1:32" ht="8.85" customHeight="1"/>
    <row r="11" spans="1:32" ht="2.25" customHeight="1">
      <c r="C11" s="496" t="s">
        <v>10</v>
      </c>
      <c r="D11" s="496"/>
      <c r="E11" s="496"/>
      <c r="F11" s="496"/>
      <c r="G11" s="496"/>
    </row>
    <row r="12" spans="1:32" ht="3.75" customHeight="1"/>
    <row r="13" spans="1:32" ht="14.85" customHeight="1">
      <c r="W13" s="498" t="s">
        <v>11</v>
      </c>
      <c r="X13" s="498"/>
      <c r="Y13" s="498"/>
      <c r="Z13" s="498"/>
      <c r="AA13" s="498"/>
      <c r="AB13" s="498"/>
    </row>
    <row r="14" spans="1:32" ht="7.35" customHeight="1">
      <c r="A14" s="497" t="s">
        <v>12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8"/>
      <c r="X14" s="498"/>
      <c r="Y14" s="498"/>
      <c r="Z14" s="498"/>
      <c r="AA14" s="498"/>
      <c r="AB14" s="498"/>
      <c r="AC14" s="497"/>
      <c r="AD14" s="497"/>
      <c r="AE14" s="497"/>
      <c r="AF14" s="497"/>
    </row>
    <row r="15" spans="1:32" ht="14.85" customHeight="1">
      <c r="A15" s="497"/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8" t="s">
        <v>97</v>
      </c>
      <c r="X15" s="498"/>
      <c r="Y15" s="498"/>
      <c r="Z15" s="498"/>
      <c r="AA15" s="498"/>
      <c r="AB15" s="498"/>
      <c r="AC15" s="497"/>
      <c r="AD15" s="497"/>
      <c r="AE15" s="497"/>
      <c r="AF15" s="497"/>
    </row>
    <row r="16" spans="1:32" ht="7.35" customHeight="1">
      <c r="W16" s="498"/>
      <c r="X16" s="498"/>
      <c r="Y16" s="498"/>
      <c r="Z16" s="498"/>
      <c r="AA16" s="498"/>
      <c r="AB16" s="498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91" t="s">
        <v>14</v>
      </c>
      <c r="C18" s="492"/>
      <c r="D18" s="493"/>
      <c r="E18" s="491" t="s">
        <v>15</v>
      </c>
      <c r="F18" s="493"/>
      <c r="G18" s="491" t="s">
        <v>16</v>
      </c>
      <c r="H18" s="492"/>
      <c r="I18" s="493"/>
      <c r="J18" s="491" t="s">
        <v>17</v>
      </c>
      <c r="K18" s="493"/>
      <c r="L18" s="491" t="s">
        <v>18</v>
      </c>
      <c r="M18" s="493"/>
      <c r="N18" s="491" t="s">
        <v>19</v>
      </c>
      <c r="O18" s="492"/>
      <c r="P18" s="492"/>
      <c r="Q18" s="492"/>
      <c r="R18" s="493"/>
      <c r="S18" s="491" t="s">
        <v>20</v>
      </c>
      <c r="T18" s="493"/>
      <c r="U18" s="491" t="s">
        <v>21</v>
      </c>
      <c r="V18" s="492"/>
      <c r="W18" s="493"/>
      <c r="X18" s="491" t="s">
        <v>22</v>
      </c>
      <c r="Y18" s="503"/>
      <c r="Z18" s="491" t="s">
        <v>23</v>
      </c>
      <c r="AA18" s="503"/>
      <c r="AB18" s="491" t="s">
        <v>44</v>
      </c>
      <c r="AC18" s="503"/>
      <c r="AD18" s="491" t="s">
        <v>7</v>
      </c>
      <c r="AE18" s="167"/>
    </row>
    <row r="19" spans="1:31" ht="29.65" customHeight="1">
      <c r="A19" s="168"/>
      <c r="B19" s="482" t="s">
        <v>24</v>
      </c>
      <c r="C19" s="483"/>
      <c r="D19" s="249" t="s">
        <v>25</v>
      </c>
      <c r="E19" s="249" t="s">
        <v>26</v>
      </c>
      <c r="F19" s="249" t="s">
        <v>25</v>
      </c>
      <c r="G19" s="482" t="s">
        <v>26</v>
      </c>
      <c r="H19" s="483"/>
      <c r="I19" s="249" t="s">
        <v>25</v>
      </c>
      <c r="J19" s="249" t="s">
        <v>26</v>
      </c>
      <c r="K19" s="249" t="s">
        <v>25</v>
      </c>
      <c r="L19" s="249" t="s">
        <v>26</v>
      </c>
      <c r="M19" s="249" t="s">
        <v>25</v>
      </c>
      <c r="N19" s="482" t="s">
        <v>26</v>
      </c>
      <c r="O19" s="507"/>
      <c r="P19" s="483"/>
      <c r="Q19" s="482" t="s">
        <v>25</v>
      </c>
      <c r="R19" s="483"/>
      <c r="S19" s="249" t="s">
        <v>26</v>
      </c>
      <c r="T19" s="249" t="s">
        <v>25</v>
      </c>
      <c r="U19" s="249" t="s">
        <v>26</v>
      </c>
      <c r="V19" s="482" t="s">
        <v>25</v>
      </c>
      <c r="W19" s="483"/>
      <c r="X19" s="504"/>
      <c r="Y19" s="505"/>
      <c r="Z19" s="504"/>
      <c r="AA19" s="505"/>
      <c r="AB19" s="504"/>
      <c r="AC19" s="505"/>
      <c r="AD19" s="506"/>
      <c r="AE19" s="167"/>
    </row>
    <row r="20" spans="1:31" ht="29.65" customHeight="1">
      <c r="A20" s="168"/>
      <c r="B20" s="484">
        <v>500000</v>
      </c>
      <c r="C20" s="485"/>
      <c r="D20" s="247">
        <v>1</v>
      </c>
      <c r="E20" s="250">
        <v>0</v>
      </c>
      <c r="F20" s="247">
        <v>1</v>
      </c>
      <c r="G20" s="484">
        <v>0</v>
      </c>
      <c r="H20" s="485"/>
      <c r="I20" s="247">
        <v>0</v>
      </c>
      <c r="J20" s="251">
        <v>0</v>
      </c>
      <c r="K20" s="252">
        <v>0</v>
      </c>
      <c r="L20" s="251">
        <v>0</v>
      </c>
      <c r="M20" s="252">
        <v>1</v>
      </c>
      <c r="N20" s="486">
        <v>25492627751</v>
      </c>
      <c r="O20" s="487"/>
      <c r="P20" s="488"/>
      <c r="Q20" s="489">
        <v>25</v>
      </c>
      <c r="R20" s="483"/>
      <c r="S20" s="251">
        <v>0</v>
      </c>
      <c r="T20" s="252">
        <v>2</v>
      </c>
      <c r="U20" s="251">
        <v>20367218251</v>
      </c>
      <c r="V20" s="489">
        <v>14</v>
      </c>
      <c r="W20" s="483"/>
      <c r="X20" s="482" t="s">
        <v>8</v>
      </c>
      <c r="Y20" s="483"/>
      <c r="Z20" s="482" t="s">
        <v>27</v>
      </c>
      <c r="AA20" s="483"/>
      <c r="AB20" s="482" t="s">
        <v>28</v>
      </c>
      <c r="AC20" s="483"/>
      <c r="AD20" s="249" t="s">
        <v>64</v>
      </c>
      <c r="AE20" s="167"/>
    </row>
    <row r="21" spans="1:31" ht="35.25" customHeight="1">
      <c r="A21" s="168"/>
      <c r="B21" s="484">
        <v>1507186000</v>
      </c>
      <c r="C21" s="485"/>
      <c r="D21" s="247">
        <v>3</v>
      </c>
      <c r="E21" s="250">
        <v>0</v>
      </c>
      <c r="F21" s="247">
        <v>0</v>
      </c>
      <c r="G21" s="484">
        <v>0</v>
      </c>
      <c r="H21" s="485"/>
      <c r="I21" s="247">
        <v>0</v>
      </c>
      <c r="J21" s="251">
        <v>260218000</v>
      </c>
      <c r="K21" s="252">
        <v>1</v>
      </c>
      <c r="L21" s="251">
        <v>677829432</v>
      </c>
      <c r="M21" s="252">
        <v>3</v>
      </c>
      <c r="N21" s="486">
        <v>26821100138</v>
      </c>
      <c r="O21" s="487"/>
      <c r="P21" s="488"/>
      <c r="Q21" s="489">
        <v>13</v>
      </c>
      <c r="R21" s="483"/>
      <c r="S21" s="251">
        <v>938047432</v>
      </c>
      <c r="T21" s="252">
        <v>4</v>
      </c>
      <c r="U21" s="251">
        <v>18401590453</v>
      </c>
      <c r="V21" s="489">
        <v>8</v>
      </c>
      <c r="W21" s="483"/>
      <c r="X21" s="482" t="s">
        <v>8</v>
      </c>
      <c r="Y21" s="483"/>
      <c r="Z21" s="482" t="s">
        <v>27</v>
      </c>
      <c r="AA21" s="483"/>
      <c r="AB21" s="482" t="s">
        <v>42</v>
      </c>
      <c r="AC21" s="483"/>
      <c r="AD21" s="249" t="s">
        <v>65</v>
      </c>
      <c r="AE21" s="167"/>
    </row>
    <row r="22" spans="1:31" ht="29.65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29.65" customHeight="1"/>
    <row r="24" spans="1:31" ht="74.099999999999994" customHeight="1"/>
    <row r="25" spans="1:31" ht="62.1" customHeight="1"/>
    <row r="26" spans="1:31" ht="62.85" customHeight="1">
      <c r="A26" s="490" t="s">
        <v>9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</row>
    <row r="27" spans="1:31" ht="5.85" customHeight="1"/>
    <row r="28" spans="1:31" ht="22.15" customHeight="1"/>
    <row r="29" spans="1:31" ht="1.5" customHeight="1"/>
  </sheetData>
  <mergeCells count="46">
    <mergeCell ref="X18:Y19"/>
    <mergeCell ref="Z18:AA19"/>
    <mergeCell ref="AD18:AD19"/>
    <mergeCell ref="B19:C19"/>
    <mergeCell ref="G19:H19"/>
    <mergeCell ref="N19:P19"/>
    <mergeCell ref="Q19:R19"/>
    <mergeCell ref="V19:W19"/>
    <mergeCell ref="S18:T18"/>
    <mergeCell ref="U18:W18"/>
    <mergeCell ref="AB18:AC19"/>
    <mergeCell ref="O2:Q8"/>
    <mergeCell ref="W5:Z9"/>
    <mergeCell ref="C11:G11"/>
    <mergeCell ref="A14:V15"/>
    <mergeCell ref="AC14:AF15"/>
    <mergeCell ref="W15:AB16"/>
    <mergeCell ref="C4:G5"/>
    <mergeCell ref="AA5:AB6"/>
    <mergeCell ref="W13:AB14"/>
    <mergeCell ref="Y2:AB2"/>
    <mergeCell ref="W3:AB4"/>
    <mergeCell ref="C6:G7"/>
    <mergeCell ref="A26:R26"/>
    <mergeCell ref="B18:D18"/>
    <mergeCell ref="E18:F18"/>
    <mergeCell ref="G18:I18"/>
    <mergeCell ref="J18:K18"/>
    <mergeCell ref="L18:M18"/>
    <mergeCell ref="N18:R18"/>
    <mergeCell ref="AB20:AC20"/>
    <mergeCell ref="B21:C21"/>
    <mergeCell ref="G21:H21"/>
    <mergeCell ref="N21:P21"/>
    <mergeCell ref="Q21:R21"/>
    <mergeCell ref="V21:W21"/>
    <mergeCell ref="X21:Y21"/>
    <mergeCell ref="Z21:AA21"/>
    <mergeCell ref="AB21:AC21"/>
    <mergeCell ref="X20:Y20"/>
    <mergeCell ref="Z20:AA20"/>
    <mergeCell ref="B20:C20"/>
    <mergeCell ref="G20:H20"/>
    <mergeCell ref="N20:P20"/>
    <mergeCell ref="Q20:R20"/>
    <mergeCell ref="V20:W20"/>
  </mergeCells>
  <hyperlinks>
    <hyperlink ref="D20" r:id="rId1" display="http://172.16.90.7:88/ReportViewer.aspx?reportName=PProductStatisticsPecuniary&amp;@Clicked=Clicked&amp;@Detail=Pecuniary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param=1&amp;@CreateCaseType=&amp;@PBTradeUnitTypeID=&amp;@TradeUnitTypeID=" xr:uid="{00000000-0004-0000-7700-000000000000}"/>
    <hyperlink ref="F20" r:id="rId2" display="http://172.16.90.7:88/ReportViewer.aspx?reportName=PProductStatisticsDetailReport&amp;@Clicked=Clicked&amp;@Detail=Writ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1000000}"/>
    <hyperlink ref="I20" r:id="rId3" display="http://172.16.90.7:88/ReportViewer.aspx?reportName=PProductStatisticsDetailReport&amp;@Clicked=Clicked&amp;@Detail=Incapacity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2000000}"/>
    <hyperlink ref="K20" r:id="rId4" display="http://172.16.90.7:88/ReportViewer.aspx?reportName=PProductStatisticsDetailReport&amp;@Clicked=Clicked&amp;@Detail=Absolution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3000000}"/>
    <hyperlink ref="M20" r:id="rId5" display="http://172.16.90.7:88/ReportViewer.aspx?reportName=PProductStatisticsDetailReport&amp;@Clicked=Clicked&amp;@Detail=Penalty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4000000}"/>
    <hyperlink ref="Q20" r:id="rId6" display="http://172.16.90.7:88/ReportViewer.aspx?reportName=PProductStatisticsDetailReport&amp;@Clicked=Clicked&amp;@Detail=Remained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5000000}"/>
    <hyperlink ref="T20" r:id="rId7" display="http://172.16.90.7:88/ReportViewer.aspx?reportName=PProductStatisticsDetailReport&amp;@Clicked=Clicked&amp;@Detail=Output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6000000}"/>
    <hyperlink ref="V20" r:id="rId8" display="http://172.16.90.7:88/ReportViewer.aspx?reportName=PProductStatisticsDetailReport&amp;@Clicked=Clicked&amp;@Detail=Input&amp;@LCode=1&amp;@fromdatetime=1400/01/01&amp;@todatetime=1400/01/15&amp;@CaseSubject=کالا و خدمات&amp;extension=xls&amp;@CodeSubject=1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7000000}"/>
    <hyperlink ref="D21" r:id="rId9" display="http://172.16.90.7:88/ReportViewer.aspx?reportName=PProductStatisticsPecuniary&amp;@Clicked=Clicked&amp;@Detail=Pecuniary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param=1&amp;@CreateCaseType=&amp;@PBTradeUnitTypeID=&amp;@TradeUnitTypeID=" xr:uid="{00000000-0004-0000-7700-000008000000}"/>
    <hyperlink ref="F21" r:id="rId10" display="http://172.16.90.7:88/ReportViewer.aspx?reportName=PProductStatisticsDetailReport&amp;@Clicked=Clicked&amp;@Detail=Writ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9000000}"/>
    <hyperlink ref="I21" r:id="rId11" display="http://172.16.90.7:88/ReportViewer.aspx?reportName=PProductStatisticsDetailReport&amp;@Clicked=Clicked&amp;@Detail=Incapacity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A000000}"/>
    <hyperlink ref="K21" r:id="rId12" display="http://172.16.90.7:88/ReportViewer.aspx?reportName=PProductStatisticsDetailReport&amp;@Clicked=Clicked&amp;@Detail=Absolution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B000000}"/>
    <hyperlink ref="M21" r:id="rId13" display="http://172.16.90.7:88/ReportViewer.aspx?reportName=PProductStatisticsDetailReport&amp;@Clicked=Clicked&amp;@Detail=Penalty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C000000}"/>
    <hyperlink ref="Q21" r:id="rId14" display="http://172.16.90.7:88/ReportViewer.aspx?reportName=PProductStatisticsDetailReport&amp;@Clicked=Clicked&amp;@Detail=Remained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D000000}"/>
    <hyperlink ref="T21" r:id="rId15" display="http://172.16.90.7:88/ReportViewer.aspx?reportName=PProductStatisticsDetailReport&amp;@Clicked=Clicked&amp;@Detail=Output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E000000}"/>
    <hyperlink ref="V21" r:id="rId16" display="http://172.16.90.7:88/ReportViewer.aspx?reportName=PProductStatisticsDetailReport&amp;@Clicked=Clicked&amp;@Detail=Input&amp;@LCode=1&amp;@fromdatetime=1400/01/01&amp;@todatetime=1400/01/15&amp;@CaseSubject=پرونده قاچاق کالا و ارز&amp;extension=xls&amp;@CodeSubject=2&amp;@ViolationPriceFrom=&amp;@ViolationPriceTo=&amp;@IntroductionCode=&amp;@GExchangeUnitTitleid=&amp;@ViolationTypeid=&amp;@ProductCurrencyTypeLevelCode='100056001490090004547%' Or Pro.proLevelcode like'1000520006800066%' Or Pro.proLevelcode like'1000520006800064%' Or Pro.proLevelcode like'1000520006800062%' Or Pro.proLevelcode like'1000520006800397%' Or Pro.proLevelcode like'1000520006800065%' Or Pro.proLevelcode like'1000520006800063%'&amp;@CaseType=اصلي&amp;@CodeCaseType=1&amp;@ImportanceDegree=('1','2','3')&amp;@guId=&amp;@CreateCaseType=&amp;@PBTradeUnitTypeID=&amp;@TradeUnitTypeID=" xr:uid="{00000000-0004-0000-7700-00000F000000}"/>
  </hyperlinks>
  <pageMargins left="0.7" right="0.7" top="0.75" bottom="0.75" header="0.3" footer="0.3"/>
  <drawing r:id="rId17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18">
    <tabColor theme="7" tint="0.59999389629810485"/>
  </sheetPr>
  <dimension ref="A1:M26"/>
  <sheetViews>
    <sheetView rightToLeft="1" workbookViewId="0">
      <selection activeCell="B20" sqref="B20:C21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>
        <f>'Kala1400 (23)'!AB16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(23)'!AB18</f>
        <v>موضوع پرونده</v>
      </c>
      <c r="B2" s="149">
        <f>D2+E2-C2</f>
        <v>0</v>
      </c>
      <c r="C2" s="149">
        <f>VALUE('Kala1400 (23)'!V18)</f>
        <v>0</v>
      </c>
      <c r="D2" s="149">
        <f>VALUE('Kala1400 (23)'!T18)</f>
        <v>0</v>
      </c>
      <c r="E2" s="149">
        <f>VALUE('Kala1400 (23)'!Q18)</f>
        <v>0</v>
      </c>
      <c r="F2" s="149" t="e">
        <f>VALUE('Kala1400 (23)'!B18)</f>
        <v>#VALUE!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(23)'!AB19</f>
        <v>0</v>
      </c>
      <c r="B3" s="149" t="e">
        <f t="shared" ref="B3:B26" si="0">D3+E3-C3</f>
        <v>#VALUE!</v>
      </c>
      <c r="C3" s="149" t="e">
        <f>VALUE('Kala1400 (23)'!V19)</f>
        <v>#VALUE!</v>
      </c>
      <c r="D3" s="149" t="e">
        <f>VALUE('Kala1400 (23)'!T19)</f>
        <v>#VALUE!</v>
      </c>
      <c r="E3" s="149" t="e">
        <f>VALUE('Kala1400 (23)'!Q19)</f>
        <v>#VALUE!</v>
      </c>
      <c r="F3" s="149" t="e">
        <f>VALUE('Kala1400 (23)'!B19)</f>
        <v>#VALUE!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(23)'!AB20</f>
        <v>کالا و خدمات</v>
      </c>
      <c r="B4" s="149">
        <f t="shared" si="0"/>
        <v>13</v>
      </c>
      <c r="C4" s="149">
        <f>VALUE('Kala1400 (23)'!V20)</f>
        <v>14</v>
      </c>
      <c r="D4" s="149">
        <f>VALUE('Kala1400 (23)'!T20)</f>
        <v>2</v>
      </c>
      <c r="E4" s="149">
        <f>VALUE('Kala1400 (23)'!Q20)</f>
        <v>25</v>
      </c>
      <c r="F4" s="149">
        <f>VALUE('Kala1400 (23)'!B20)</f>
        <v>500000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'Kala1400 (23)'!AB21</f>
        <v>پرونده قاچاق کالا و ارز</v>
      </c>
      <c r="B5" s="149">
        <f t="shared" si="0"/>
        <v>9</v>
      </c>
      <c r="C5" s="149">
        <f>VALUE('Kala1400 (23)'!V21)</f>
        <v>8</v>
      </c>
      <c r="D5" s="149">
        <f>VALUE('Kala1400 (23)'!T21)</f>
        <v>4</v>
      </c>
      <c r="E5" s="149">
        <f>VALUE('Kala1400 (23)'!Q21)</f>
        <v>13</v>
      </c>
      <c r="F5" s="149">
        <f>VALUE('Kala1400 (23)'!B21)</f>
        <v>1507186000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(23)'!AB22</f>
        <v>0</v>
      </c>
      <c r="B6" s="149">
        <f t="shared" si="0"/>
        <v>0</v>
      </c>
      <c r="C6" s="149">
        <f>VALUE('Kala1400 (23)'!V22)</f>
        <v>0</v>
      </c>
      <c r="D6" s="149">
        <f>VALUE('Kala1400 (23)'!T22)</f>
        <v>0</v>
      </c>
      <c r="E6" s="149">
        <f>VALUE('Kala1400 (23)'!Q22)</f>
        <v>0</v>
      </c>
      <c r="F6" s="149">
        <f>VALUE('Kala1400 (23)'!B22)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(23)'!AB23</f>
        <v>0</v>
      </c>
      <c r="B7" s="149">
        <f t="shared" si="0"/>
        <v>0</v>
      </c>
      <c r="C7" s="149">
        <f>VALUE('Kala1400 (23)'!V23)</f>
        <v>0</v>
      </c>
      <c r="D7" s="149">
        <f>VALUE('Kala1400 (23)'!T23)</f>
        <v>0</v>
      </c>
      <c r="E7" s="149">
        <f>VALUE('Kala1400 (23)'!Q23)</f>
        <v>0</v>
      </c>
      <c r="F7" s="149">
        <f>VALUE('Kala1400 (23)'!B23)</f>
        <v>0</v>
      </c>
    </row>
    <row r="8" spans="1:13">
      <c r="A8" s="149">
        <f>'Kala1400 (23)'!AB24</f>
        <v>0</v>
      </c>
      <c r="B8" s="149">
        <f t="shared" si="0"/>
        <v>0</v>
      </c>
      <c r="C8" s="149">
        <f>VALUE('Kala1400 (23)'!V24)</f>
        <v>0</v>
      </c>
      <c r="D8" s="149">
        <f>VALUE('Kala1400 (23)'!T24)</f>
        <v>0</v>
      </c>
      <c r="E8" s="149">
        <f>VALUE('Kala1400 (23)'!Q24)</f>
        <v>0</v>
      </c>
      <c r="F8" s="149">
        <f>VALUE('Kala1400 (23)'!B24)</f>
        <v>0</v>
      </c>
    </row>
    <row r="9" spans="1:13">
      <c r="A9" s="149">
        <f>'Kala1400 (23)'!AB25</f>
        <v>0</v>
      </c>
      <c r="B9" s="149">
        <f t="shared" si="0"/>
        <v>0</v>
      </c>
      <c r="C9" s="149">
        <f>VALUE('Kala1400 (23)'!V25)</f>
        <v>0</v>
      </c>
      <c r="D9" s="149">
        <f>VALUE('Kala1400 (23)'!T25)</f>
        <v>0</v>
      </c>
      <c r="E9" s="149">
        <f>VALUE('Kala1400 (23)'!Q25)</f>
        <v>0</v>
      </c>
      <c r="F9" s="149">
        <f>VALUE('Kala1400 (23)'!B25)</f>
        <v>0</v>
      </c>
    </row>
    <row r="10" spans="1:13">
      <c r="A10" s="149">
        <f>'Kala1400 (23)'!AB26</f>
        <v>0</v>
      </c>
      <c r="B10" s="149">
        <f t="shared" si="0"/>
        <v>0</v>
      </c>
      <c r="C10" s="149">
        <f>VALUE('Kala1400 (23)'!V26)</f>
        <v>0</v>
      </c>
      <c r="D10" s="149">
        <f>VALUE('Kala1400 (23)'!T26)</f>
        <v>0</v>
      </c>
      <c r="E10" s="149">
        <f>VALUE('Kala1400 (23)'!Q26)</f>
        <v>0</v>
      </c>
      <c r="F10" s="149">
        <f>VALUE('Kala1400 (23)'!B26)</f>
        <v>0</v>
      </c>
    </row>
    <row r="11" spans="1:13">
      <c r="A11" s="149">
        <f>'Kala1400 (23)'!AB27</f>
        <v>0</v>
      </c>
      <c r="B11" s="149">
        <f t="shared" si="0"/>
        <v>0</v>
      </c>
      <c r="C11" s="149">
        <f>VALUE('Kala1400 (23)'!V27)</f>
        <v>0</v>
      </c>
      <c r="D11" s="149">
        <f>VALUE('Kala1400 (23)'!T27)</f>
        <v>0</v>
      </c>
      <c r="E11" s="149">
        <f>VALUE('Kala1400 (23)'!Q27)</f>
        <v>0</v>
      </c>
      <c r="F11" s="149">
        <f>VALUE('Kala1400 (23)'!B27)</f>
        <v>0</v>
      </c>
    </row>
    <row r="12" spans="1:13">
      <c r="A12" s="149">
        <f>'Kala1400 (23)'!AB28</f>
        <v>0</v>
      </c>
      <c r="B12" s="149">
        <f t="shared" si="0"/>
        <v>0</v>
      </c>
      <c r="C12" s="149">
        <f>VALUE('Kala1400 (23)'!V28)</f>
        <v>0</v>
      </c>
      <c r="D12" s="149">
        <f>VALUE('Kala1400 (23)'!T28)</f>
        <v>0</v>
      </c>
      <c r="E12" s="149">
        <f>VALUE('Kala1400 (23)'!Q28)</f>
        <v>0</v>
      </c>
      <c r="F12" s="149">
        <f>VALUE('Kala1400 (23)'!B28)</f>
        <v>0</v>
      </c>
    </row>
    <row r="13" spans="1:13">
      <c r="A13" s="149">
        <f>'Kala1400 (23)'!AB29</f>
        <v>0</v>
      </c>
      <c r="B13" s="149">
        <f t="shared" si="0"/>
        <v>0</v>
      </c>
      <c r="C13" s="149">
        <f>VALUE('Kala1400 (23)'!V29)</f>
        <v>0</v>
      </c>
      <c r="D13" s="149">
        <f>VALUE('Kala1400 (23)'!T29)</f>
        <v>0</v>
      </c>
      <c r="E13" s="149">
        <f>VALUE('Kala1400 (23)'!Q29)</f>
        <v>0</v>
      </c>
      <c r="F13" s="149">
        <f>VALUE('Kala1400 (23)'!B29)</f>
        <v>0</v>
      </c>
    </row>
    <row r="14" spans="1:13">
      <c r="A14" s="149">
        <f>'Kala1400 (23)'!AB30</f>
        <v>0</v>
      </c>
      <c r="B14" s="149">
        <f t="shared" si="0"/>
        <v>0</v>
      </c>
      <c r="C14" s="149">
        <f>VALUE('Kala1400 (23)'!V30)</f>
        <v>0</v>
      </c>
      <c r="D14" s="149">
        <f>VALUE('Kala1400 (23)'!T30)</f>
        <v>0</v>
      </c>
      <c r="E14" s="149">
        <f>VALUE('Kala1400 (23)'!Q30)</f>
        <v>0</v>
      </c>
      <c r="F14" s="149">
        <f>VALUE('Kala1400 (23)'!B30)</f>
        <v>0</v>
      </c>
    </row>
    <row r="15" spans="1:13">
      <c r="A15" s="149">
        <f>'Kala1400 (23)'!AB31</f>
        <v>0</v>
      </c>
      <c r="B15" s="149">
        <f t="shared" si="0"/>
        <v>0</v>
      </c>
      <c r="C15" s="149">
        <f>VALUE('Kala1400 (23)'!V31)</f>
        <v>0</v>
      </c>
      <c r="D15" s="149">
        <f>VALUE('Kala1400 (23)'!T31)</f>
        <v>0</v>
      </c>
      <c r="E15" s="149">
        <f>VALUE('Kala1400 (23)'!Q31)</f>
        <v>0</v>
      </c>
      <c r="F15" s="149">
        <f>VALUE('Kala1400 (23)'!B31)</f>
        <v>0</v>
      </c>
    </row>
    <row r="16" spans="1:13">
      <c r="A16" s="149">
        <f>'Kala1400 (23)'!AB32</f>
        <v>0</v>
      </c>
      <c r="B16" s="149">
        <f t="shared" si="0"/>
        <v>0</v>
      </c>
      <c r="C16" s="149">
        <f>VALUE('Kala1400 (23)'!V32)</f>
        <v>0</v>
      </c>
      <c r="D16" s="149">
        <f>VALUE('Kala1400 (23)'!T32)</f>
        <v>0</v>
      </c>
      <c r="E16" s="149">
        <f>VALUE('Kala1400 (23)'!Q32)</f>
        <v>0</v>
      </c>
      <c r="F16" s="149">
        <f>VALUE('Kala1400 (23)'!B32)</f>
        <v>0</v>
      </c>
    </row>
    <row r="17" spans="1:6">
      <c r="A17" s="149">
        <f>'Kala1400 (23)'!AB33</f>
        <v>0</v>
      </c>
      <c r="B17" s="149">
        <f t="shared" si="0"/>
        <v>0</v>
      </c>
      <c r="C17" s="149">
        <f>VALUE('Kala1400 (23)'!V33)</f>
        <v>0</v>
      </c>
      <c r="D17" s="149">
        <f>VALUE('Kala1400 (23)'!T33)</f>
        <v>0</v>
      </c>
      <c r="E17" s="149">
        <f>VALUE('Kala1400 (23)'!Q33)</f>
        <v>0</v>
      </c>
      <c r="F17" s="149">
        <f>VALUE('Kala1400 (23)'!B33)</f>
        <v>0</v>
      </c>
    </row>
    <row r="18" spans="1:6">
      <c r="A18" s="149">
        <f>'Kala1400 (23)'!AB34</f>
        <v>0</v>
      </c>
      <c r="B18" s="149">
        <f t="shared" si="0"/>
        <v>0</v>
      </c>
      <c r="C18" s="149">
        <f>VALUE('Kala1400 (23)'!V34)</f>
        <v>0</v>
      </c>
      <c r="D18" s="149">
        <f>VALUE('Kala1400 (23)'!T34)</f>
        <v>0</v>
      </c>
      <c r="E18" s="149">
        <f>VALUE('Kala1400 (23)'!Q34)</f>
        <v>0</v>
      </c>
      <c r="F18" s="149">
        <f>VALUE('Kala1400 (23)'!B34)</f>
        <v>0</v>
      </c>
    </row>
    <row r="19" spans="1:6">
      <c r="A19" s="149">
        <f>'Kala1400 (23)'!AB35</f>
        <v>0</v>
      </c>
      <c r="B19" s="149">
        <f t="shared" si="0"/>
        <v>0</v>
      </c>
      <c r="C19" s="149">
        <f>VALUE('Kala1400 (23)'!V35)</f>
        <v>0</v>
      </c>
      <c r="D19" s="149">
        <f>VALUE('Kala1400 (23)'!T35)</f>
        <v>0</v>
      </c>
      <c r="E19" s="149">
        <f>VALUE('Kala1400 (23)'!Q35)</f>
        <v>0</v>
      </c>
      <c r="F19" s="149">
        <f>VALUE('Kala1400 (23)'!B35)</f>
        <v>0</v>
      </c>
    </row>
    <row r="20" spans="1:6">
      <c r="A20" s="149">
        <f>'Kala1400 (23)'!AB36</f>
        <v>0</v>
      </c>
      <c r="B20" s="149">
        <f t="shared" si="0"/>
        <v>0</v>
      </c>
      <c r="C20" s="149">
        <f>VALUE('Kala1400 (23)'!V36)</f>
        <v>0</v>
      </c>
      <c r="D20" s="149">
        <f>VALUE('Kala1400 (23)'!T36)</f>
        <v>0</v>
      </c>
      <c r="E20" s="149">
        <f>VALUE('Kala1400 (23)'!Q36)</f>
        <v>0</v>
      </c>
      <c r="F20" s="149">
        <f>VALUE('Kala1400 (23)'!B36)</f>
        <v>0</v>
      </c>
    </row>
    <row r="21" spans="1:6">
      <c r="A21" s="149">
        <f>'Kala1400 (23)'!AB37</f>
        <v>0</v>
      </c>
      <c r="B21" s="149">
        <f t="shared" si="0"/>
        <v>0</v>
      </c>
      <c r="C21" s="149">
        <f>VALUE('Kala1400 (23)'!V37)</f>
        <v>0</v>
      </c>
      <c r="D21" s="149">
        <f>VALUE('Kala1400 (23)'!T37)</f>
        <v>0</v>
      </c>
      <c r="E21" s="149">
        <f>VALUE('Kala1400 (23)'!Q37)</f>
        <v>0</v>
      </c>
      <c r="F21" s="149">
        <f>VALUE('Kala1400 (23)'!B37)</f>
        <v>0</v>
      </c>
    </row>
    <row r="22" spans="1:6">
      <c r="A22" s="149">
        <f>'Kala1400 (23)'!AB38</f>
        <v>0</v>
      </c>
      <c r="B22" s="149">
        <f t="shared" si="0"/>
        <v>0</v>
      </c>
      <c r="C22" s="149">
        <f>VALUE('Kala1400 (23)'!V38)</f>
        <v>0</v>
      </c>
      <c r="D22" s="149">
        <f>VALUE('Kala1400 (23)'!T38)</f>
        <v>0</v>
      </c>
      <c r="E22" s="149">
        <f>VALUE('Kala1400 (23)'!Q38)</f>
        <v>0</v>
      </c>
      <c r="F22" s="149">
        <f>VALUE('Kala1400 (23)'!B38)</f>
        <v>0</v>
      </c>
    </row>
    <row r="23" spans="1:6">
      <c r="A23" s="149">
        <f>'Kala1400 (23)'!AB39</f>
        <v>0</v>
      </c>
      <c r="B23" s="149">
        <f t="shared" si="0"/>
        <v>0</v>
      </c>
      <c r="C23" s="149">
        <f>VALUE('Kala1400 (23)'!V39)</f>
        <v>0</v>
      </c>
      <c r="D23" s="149">
        <f>VALUE('Kala1400 (23)'!T39)</f>
        <v>0</v>
      </c>
      <c r="E23" s="149">
        <f>VALUE('Kala1400 (23)'!Q39)</f>
        <v>0</v>
      </c>
      <c r="F23" s="149">
        <f>VALUE('Kala1400 (23)'!B39)</f>
        <v>0</v>
      </c>
    </row>
    <row r="24" spans="1:6">
      <c r="A24" s="149">
        <f>'Kala1400 (23)'!AB40</f>
        <v>0</v>
      </c>
      <c r="B24" s="149">
        <f t="shared" si="0"/>
        <v>0</v>
      </c>
      <c r="C24" s="149">
        <f>VALUE('Kala1400 (23)'!V40)</f>
        <v>0</v>
      </c>
      <c r="D24" s="149">
        <f>VALUE('Kala1400 (23)'!T40)</f>
        <v>0</v>
      </c>
      <c r="E24" s="149">
        <f>VALUE('Kala1400 (23)'!Q40)</f>
        <v>0</v>
      </c>
      <c r="F24" s="149">
        <f>VALUE('Kala1400 (23)'!B40)</f>
        <v>0</v>
      </c>
    </row>
    <row r="25" spans="1:6">
      <c r="A25" s="149">
        <f>'Kala1400 (23)'!AB41</f>
        <v>0</v>
      </c>
      <c r="B25" s="149">
        <f t="shared" si="0"/>
        <v>0</v>
      </c>
      <c r="C25" s="149">
        <f>VALUE('Kala1400 (23)'!V41)</f>
        <v>0</v>
      </c>
      <c r="D25" s="149">
        <f>VALUE('Kala1400 (23)'!T41)</f>
        <v>0</v>
      </c>
      <c r="E25" s="149">
        <f>VALUE('Kala1400 (23)'!Q41)</f>
        <v>0</v>
      </c>
      <c r="F25" s="149">
        <f>VALUE('Kala1400 (23)'!B41)</f>
        <v>0</v>
      </c>
    </row>
    <row r="26" spans="1:6">
      <c r="A26" s="149">
        <f>'Kala1400 (23)'!AB42</f>
        <v>0</v>
      </c>
      <c r="B26" s="149">
        <f t="shared" si="0"/>
        <v>0</v>
      </c>
      <c r="C26" s="149">
        <f>VALUE('Kala1400 (23)'!V42)</f>
        <v>0</v>
      </c>
      <c r="D26" s="149">
        <f>VALUE('Kala1400 (23)'!T42)</f>
        <v>0</v>
      </c>
      <c r="E26" s="149">
        <f>VALUE('Kala1400 (23)'!Q42)</f>
        <v>0</v>
      </c>
      <c r="F26" s="149">
        <f>VALUE('Kala1400 (23)'!B42)</f>
        <v>0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19">
    <tabColor rgb="FF7030A0"/>
    <pageSetUpPr fitToPage="1"/>
  </sheetPr>
  <dimension ref="A3:J26"/>
  <sheetViews>
    <sheetView rightToLeft="1" zoomScale="80" zoomScaleNormal="80" workbookViewId="0">
      <selection activeCell="B20" sqref="B20:C21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(23)'!$A$2:$G$10,2,FALSE),0)</f>
        <v>13</v>
      </c>
      <c r="D6" s="21">
        <f>IFERROR(VLOOKUP($A6,'FKala1400 (23)'!$A$2:$G$10,3,FALSE),0)</f>
        <v>14</v>
      </c>
      <c r="E6" s="21">
        <f>IFERROR(VLOOKUP($A6,'FKala1400 (23)'!$A$2:$G$10,4,FALSE),0)</f>
        <v>2</v>
      </c>
      <c r="F6" s="21">
        <f>IFERROR(VLOOKUP($A6,'FKala1400 (23)'!$A$2:$G$10,5,FALSE),0)</f>
        <v>25</v>
      </c>
      <c r="G6" s="119">
        <f>IFERROR(VLOOKUP($A6,'FKala1400 (23)'!$A$2:$G$10,6,FALSE),0)</f>
        <v>500000</v>
      </c>
    </row>
    <row r="7" spans="1:10">
      <c r="A7" s="299"/>
      <c r="B7" s="23" t="s">
        <v>297</v>
      </c>
      <c r="C7" s="24">
        <f>IFERROR(VLOOKUP($A6,'FKala1401 (23)'!$A$2:$G$10,2,FALSE),0)</f>
        <v>24</v>
      </c>
      <c r="D7" s="24">
        <f>IFERROR(VLOOKUP($A6,'FKala1401 (23)'!$A$2:$G$10,3,FALSE),0)</f>
        <v>12</v>
      </c>
      <c r="E7" s="24">
        <f>IFERROR(VLOOKUP($A6,'FKala1401 (23)'!$A$2:$G$10,4,FALSE),0)</f>
        <v>2</v>
      </c>
      <c r="F7" s="24">
        <f>IFERROR(VLOOKUP($A6,'FKala1401 (23)'!$A$2:$G$10,5,FALSE),0)</f>
        <v>34</v>
      </c>
      <c r="G7" s="24">
        <f>IFERROR(VLOOKUP($A6,'FKala1401 (23)'!$A$2:$G$10,6,FALSE),0)</f>
        <v>49573694500</v>
      </c>
    </row>
    <row r="8" spans="1:10" ht="30" customHeight="1" thickBot="1">
      <c r="A8" s="300"/>
      <c r="B8" s="26" t="s">
        <v>51</v>
      </c>
      <c r="C8" s="27">
        <f>IFERROR(C7/C6-1,"-")</f>
        <v>0.84615384615384626</v>
      </c>
      <c r="D8" s="27">
        <f>IFERROR(D7/D6-1,"-")</f>
        <v>-0.1428571428571429</v>
      </c>
      <c r="E8" s="27">
        <f>IFERROR(E7/E6-1,"-")</f>
        <v>0</v>
      </c>
      <c r="F8" s="27">
        <f>IFERROR(F7/F6-1,"-")</f>
        <v>0.3600000000000001</v>
      </c>
      <c r="G8" s="27">
        <f>IFERROR(G7/G6-1,"-")</f>
        <v>99146.388999999996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(23)'!$A$2:$G$10,2,FALSE),0)</f>
        <v>0</v>
      </c>
      <c r="D9" s="21">
        <f>IFERROR(VLOOKUP($A9,'FKala1400 (23)'!$A$2:$G$10,3,FALSE),0)</f>
        <v>0</v>
      </c>
      <c r="E9" s="21">
        <f>IFERROR(VLOOKUP($A9,'FKala1400 (23)'!$A$2:$G$10,4,FALSE),0)</f>
        <v>0</v>
      </c>
      <c r="F9" s="21">
        <f>IFERROR(VLOOKUP($A9,'FKala1400 (23)'!$A$2:$G$10,5,FALSE),0)</f>
        <v>0</v>
      </c>
      <c r="G9" s="55">
        <f>IFERROR(VLOOKUP($A9,'FKala1400 (23)'!$A$2:$G$10,6,FALSE),0)</f>
        <v>0</v>
      </c>
    </row>
    <row r="10" spans="1:10" ht="21" customHeight="1">
      <c r="A10" s="301"/>
      <c r="B10" s="23" t="s">
        <v>297</v>
      </c>
      <c r="C10" s="24">
        <f>IFERROR(VLOOKUP($A9,'FKala1401 (23)'!$A$2:$G$10,2,FALSE),0)</f>
        <v>0</v>
      </c>
      <c r="D10" s="24">
        <f>IFERROR(VLOOKUP($A9,'FKala1401 (23)'!$A$2:$G$10,3,FALSE),0)</f>
        <v>0</v>
      </c>
      <c r="E10" s="24">
        <f>IFERROR(VLOOKUP($A9,'FKala1401 (23)'!$A$2:$G$10,4,FALSE),0)</f>
        <v>0</v>
      </c>
      <c r="F10" s="24">
        <f>IFERROR(VLOOKUP($A9,'FKala1401 (23)'!$A$2:$G$10,5,FALSE),0)</f>
        <v>0</v>
      </c>
      <c r="G10" s="24">
        <f>IFERROR(VLOOKUP($A9,'FKala1401 (23)'!$A$2:$G$10,6,FALSE),0)</f>
        <v>0</v>
      </c>
    </row>
    <row r="11" spans="1:10" ht="30" customHeight="1" thickBot="1">
      <c r="A11" s="301"/>
      <c r="B11" s="29" t="s">
        <v>51</v>
      </c>
      <c r="C11" s="30" t="str">
        <f>IFERROR(C10/C9-1,"-")</f>
        <v>-</v>
      </c>
      <c r="D11" s="30" t="str">
        <f>IFERROR(D10/D9-1,"-")</f>
        <v>-</v>
      </c>
      <c r="E11" s="30" t="str">
        <f>IFERROR(E10/E9-1,"-")</f>
        <v>-</v>
      </c>
      <c r="F11" s="30" t="str">
        <f>IFERROR(F10/F9-1,"-")</f>
        <v>-</v>
      </c>
      <c r="G11" s="30" t="str">
        <f>IFERROR(G10/G9-1,"-")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IFERROR(VLOOKUP($A12,'FKala1400 (23)'!$A$2:$G$10,2,FALSE),0)</f>
        <v>9</v>
      </c>
      <c r="D12" s="34">
        <f>IFERROR(VLOOKUP($A12,'FKala1400 (23)'!$A$2:$G$10,3,FALSE),0)</f>
        <v>8</v>
      </c>
      <c r="E12" s="34">
        <f>IFERROR(VLOOKUP($A12,'FKala1400 (23)'!$A$2:$G$10,4,FALSE),0)</f>
        <v>4</v>
      </c>
      <c r="F12" s="34">
        <f>IFERROR(VLOOKUP($A12,'FKala1400 (23)'!$A$2:$G$10,5,FALSE),0)</f>
        <v>13</v>
      </c>
      <c r="G12" s="57">
        <f>IFERROR(VLOOKUP($A12,'FKala1400 (23)'!$A$2:$G$10,6,FALSE),0)</f>
        <v>1507186000</v>
      </c>
    </row>
    <row r="13" spans="1:10" ht="21" customHeight="1">
      <c r="A13" s="301"/>
      <c r="B13" s="23" t="s">
        <v>297</v>
      </c>
      <c r="C13" s="24">
        <f>IFERROR(VLOOKUP($A12,'FKala1401 (23)'!$A$2:$G$10,2,FALSE),0)</f>
        <v>12</v>
      </c>
      <c r="D13" s="24">
        <f>IFERROR(VLOOKUP($A12,'FKala1401 (23)'!$A$2:$G$10,3,FALSE),0)</f>
        <v>14</v>
      </c>
      <c r="E13" s="24">
        <f>IFERROR(VLOOKUP($A12,'FKala1401 (23)'!$A$2:$G$10,4,FALSE),0)</f>
        <v>11</v>
      </c>
      <c r="F13" s="24">
        <f>IFERROR(VLOOKUP($A12,'FKala1401 (23)'!$A$2:$G$10,5,FALSE),0)</f>
        <v>15</v>
      </c>
      <c r="G13" s="24">
        <f>IFERROR(VLOOKUP($A12,'FKala1401 (23)'!$A$2:$G$10,6,FALSE),0)</f>
        <v>36931909473</v>
      </c>
    </row>
    <row r="14" spans="1:10" ht="30" customHeight="1" thickBot="1">
      <c r="A14" s="301"/>
      <c r="B14" s="36" t="s">
        <v>51</v>
      </c>
      <c r="C14" s="30">
        <f>IFERROR(C13/C12-1,"-")</f>
        <v>0.33333333333333326</v>
      </c>
      <c r="D14" s="30">
        <f>IFERROR(D13/D12-1,"-")</f>
        <v>0.75</v>
      </c>
      <c r="E14" s="30">
        <f>IFERROR(E13/E12-1,"-")</f>
        <v>1.75</v>
      </c>
      <c r="F14" s="30">
        <f>IFERROR(F13/F12-1,"-")</f>
        <v>0.15384615384615374</v>
      </c>
      <c r="G14" s="30">
        <f>IFERROR(G13/G12-1,"-")</f>
        <v>23.503883046286258</v>
      </c>
    </row>
    <row r="15" spans="1:10">
      <c r="A15" s="413" t="s">
        <v>59</v>
      </c>
      <c r="B15" s="37" t="s">
        <v>104</v>
      </c>
      <c r="C15" s="38">
        <f>C12+C9+C6</f>
        <v>22</v>
      </c>
      <c r="D15" s="38">
        <f t="shared" ref="D15:G16" si="0">D12+D9+D6</f>
        <v>22</v>
      </c>
      <c r="E15" s="38">
        <f t="shared" si="0"/>
        <v>6</v>
      </c>
      <c r="F15" s="38">
        <f t="shared" si="0"/>
        <v>38</v>
      </c>
      <c r="G15" s="38">
        <f t="shared" si="0"/>
        <v>1507686000</v>
      </c>
    </row>
    <row r="16" spans="1:10" ht="21.75" thickBot="1">
      <c r="A16" s="414"/>
      <c r="B16" s="23" t="s">
        <v>297</v>
      </c>
      <c r="C16" s="40">
        <f>C13+C10+C7</f>
        <v>36</v>
      </c>
      <c r="D16" s="40">
        <f t="shared" si="0"/>
        <v>26</v>
      </c>
      <c r="E16" s="40">
        <f t="shared" si="0"/>
        <v>13</v>
      </c>
      <c r="F16" s="40">
        <f t="shared" si="0"/>
        <v>49</v>
      </c>
      <c r="G16" s="40">
        <f t="shared" si="0"/>
        <v>86505603973</v>
      </c>
    </row>
    <row r="17" spans="1:7" ht="30" customHeight="1" thickBot="1">
      <c r="A17" s="415"/>
      <c r="B17" s="42" t="s">
        <v>51</v>
      </c>
      <c r="C17" s="43">
        <f>IFERROR(C16/C15-1,"-")</f>
        <v>0.63636363636363646</v>
      </c>
      <c r="D17" s="43">
        <f>IFERROR(D16/D15-1,"-")</f>
        <v>0.18181818181818188</v>
      </c>
      <c r="E17" s="43">
        <f>IFERROR(E16/E15-1,"-")</f>
        <v>1.1666666666666665</v>
      </c>
      <c r="F17" s="43">
        <f>IFERROR(F16/F15-1,"-")</f>
        <v>0.28947368421052633</v>
      </c>
      <c r="G17" s="43">
        <f>IFERROR(G16/G15-1,"-")</f>
        <v>56.376405944606503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20">
    <tabColor rgb="FF92D050"/>
  </sheetPr>
  <dimension ref="A1:AF29"/>
  <sheetViews>
    <sheetView zoomScale="80" zoomScaleNormal="80" workbookViewId="0">
      <selection activeCell="M6" sqref="M6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298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305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302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484">
        <v>13590842300</v>
      </c>
      <c r="C18" s="485"/>
      <c r="D18" s="247">
        <v>7</v>
      </c>
      <c r="E18" s="255">
        <v>2570700000</v>
      </c>
      <c r="F18" s="247">
        <v>7</v>
      </c>
      <c r="G18" s="484">
        <v>486150000</v>
      </c>
      <c r="H18" s="485"/>
      <c r="I18" s="247">
        <v>2</v>
      </c>
      <c r="J18" s="258">
        <v>0</v>
      </c>
      <c r="K18" s="260">
        <v>5</v>
      </c>
      <c r="L18" s="258">
        <v>11769089000</v>
      </c>
      <c r="M18" s="260">
        <v>10</v>
      </c>
      <c r="N18" s="486">
        <v>195804066600</v>
      </c>
      <c r="O18" s="487"/>
      <c r="P18" s="488"/>
      <c r="Q18" s="489">
        <v>55</v>
      </c>
      <c r="R18" s="483"/>
      <c r="S18" s="258">
        <v>14825939000</v>
      </c>
      <c r="T18" s="260">
        <v>24</v>
      </c>
      <c r="U18" s="258">
        <v>7205688500</v>
      </c>
      <c r="V18" s="489">
        <v>31</v>
      </c>
      <c r="W18" s="483"/>
      <c r="X18" s="482" t="s">
        <v>8</v>
      </c>
      <c r="Y18" s="483"/>
      <c r="Z18" s="482" t="s">
        <v>27</v>
      </c>
      <c r="AA18" s="483"/>
      <c r="AB18" s="482" t="s">
        <v>28</v>
      </c>
      <c r="AC18" s="483"/>
      <c r="AD18" s="253" t="s">
        <v>64</v>
      </c>
      <c r="AE18" s="167"/>
    </row>
    <row r="19" spans="1:31" ht="29.65" customHeight="1">
      <c r="A19" s="168"/>
      <c r="B19" s="484">
        <v>1113187500</v>
      </c>
      <c r="C19" s="485"/>
      <c r="D19" s="247">
        <v>4</v>
      </c>
      <c r="E19" s="255">
        <v>0</v>
      </c>
      <c r="F19" s="247">
        <v>0</v>
      </c>
      <c r="G19" s="484">
        <v>0</v>
      </c>
      <c r="H19" s="485"/>
      <c r="I19" s="247">
        <v>0</v>
      </c>
      <c r="J19" s="258">
        <v>0</v>
      </c>
      <c r="K19" s="260">
        <v>0</v>
      </c>
      <c r="L19" s="258">
        <v>832116004</v>
      </c>
      <c r="M19" s="260">
        <v>4</v>
      </c>
      <c r="N19" s="486">
        <v>168836846212</v>
      </c>
      <c r="O19" s="487"/>
      <c r="P19" s="488"/>
      <c r="Q19" s="489">
        <v>26</v>
      </c>
      <c r="R19" s="483"/>
      <c r="S19" s="258">
        <v>832116004</v>
      </c>
      <c r="T19" s="260">
        <v>5</v>
      </c>
      <c r="U19" s="258">
        <v>2558948004</v>
      </c>
      <c r="V19" s="489">
        <v>13</v>
      </c>
      <c r="W19" s="483"/>
      <c r="X19" s="482" t="s">
        <v>8</v>
      </c>
      <c r="Y19" s="483"/>
      <c r="Z19" s="482" t="s">
        <v>27</v>
      </c>
      <c r="AA19" s="483"/>
      <c r="AB19" s="482" t="s">
        <v>42</v>
      </c>
      <c r="AC19" s="483"/>
      <c r="AD19" s="253" t="s">
        <v>65</v>
      </c>
      <c r="AE19" s="167"/>
    </row>
    <row r="20" spans="1:31" ht="29.65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</row>
    <row r="21" spans="1:31" ht="10.35" customHeight="1"/>
    <row r="22" spans="1:31" ht="29.65" customHeight="1"/>
    <row r="23" spans="1:31" ht="29.65" customHeight="1"/>
    <row r="24" spans="1:31" ht="74.099999999999994" customHeight="1"/>
    <row r="25" spans="1:31" ht="62.1" customHeight="1">
      <c r="A25" s="490" t="s">
        <v>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</row>
    <row r="26" spans="1:31" ht="62.85" customHeight="1"/>
    <row r="27" spans="1:31" ht="5.85" customHeight="1"/>
    <row r="28" spans="1:31" ht="22.15" customHeight="1"/>
    <row r="29" spans="1:31" ht="1.5" customHeight="1"/>
  </sheetData>
  <mergeCells count="46">
    <mergeCell ref="AB18:AC18"/>
    <mergeCell ref="X19:Y19"/>
    <mergeCell ref="Z19:AA19"/>
    <mergeCell ref="AB19:AC19"/>
    <mergeCell ref="A25:R25"/>
    <mergeCell ref="B19:C19"/>
    <mergeCell ref="G19:H19"/>
    <mergeCell ref="N19:P19"/>
    <mergeCell ref="Q19:R19"/>
    <mergeCell ref="V19:W19"/>
    <mergeCell ref="X18:Y18"/>
    <mergeCell ref="Z18:AA18"/>
    <mergeCell ref="Q17:R17"/>
    <mergeCell ref="V17:W17"/>
    <mergeCell ref="B18:C18"/>
    <mergeCell ref="G18:H18"/>
    <mergeCell ref="N18:P18"/>
    <mergeCell ref="Q18:R18"/>
    <mergeCell ref="V18:W18"/>
    <mergeCell ref="AC12:AF13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W5:Z6"/>
    <mergeCell ref="C6:G7"/>
    <mergeCell ref="C8:G8"/>
    <mergeCell ref="W10:AB12"/>
    <mergeCell ref="A12:V13"/>
    <mergeCell ref="O2:Q10"/>
    <mergeCell ref="W13:AB14"/>
    <mergeCell ref="Y2:AB2"/>
    <mergeCell ref="W3:AB4"/>
    <mergeCell ref="C4:G5"/>
    <mergeCell ref="AA5:AB6"/>
  </mergeCells>
  <hyperlinks>
    <hyperlink ref="D18" r:id="rId1" display="http://172.16.90.7:88/ReportViewer.aspx?reportName=PProductStatisticsPecuniary&amp;@Clicked=Clicked&amp;@Detail=Pecuniary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7A00-000000000000}"/>
    <hyperlink ref="F18" r:id="rId2" display="http://172.16.90.7:88/ReportViewer.aspx?reportName=PProductStatisticsDetailReport&amp;@Clicked=Clicked&amp;@Detail=Writ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1000000}"/>
    <hyperlink ref="I18" r:id="rId3" display="http://172.16.90.7:88/ReportViewer.aspx?reportName=PProductStatisticsDetailReport&amp;@Clicked=Clicked&amp;@Detail=Incapacity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2000000}"/>
    <hyperlink ref="K18" r:id="rId4" display="http://172.16.90.7:88/ReportViewer.aspx?reportName=PProductStatisticsDetailReport&amp;@Clicked=Clicked&amp;@Detail=Absolution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3000000}"/>
    <hyperlink ref="M18" r:id="rId5" display="http://172.16.90.7:88/ReportViewer.aspx?reportName=PProductStatisticsDetailReport&amp;@Clicked=Clicked&amp;@Detail=Penalty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4000000}"/>
    <hyperlink ref="Q18" r:id="rId6" display="http://172.16.90.7:88/ReportViewer.aspx?reportName=PProductStatisticsDetailReport&amp;@Clicked=Clicked&amp;@Detail=Remained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5000000}"/>
    <hyperlink ref="T18" r:id="rId7" display="http://172.16.90.7:88/ReportViewer.aspx?reportName=PProductStatisticsDetailReport&amp;@Clicked=Clicked&amp;@Detail=Output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6000000}"/>
    <hyperlink ref="V18" r:id="rId8" display="http://172.16.90.7:88/ReportViewer.aspx?reportName=PProductStatisticsDetailReport&amp;@Clicked=Clicked&amp;@Detail=Input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7000000}"/>
    <hyperlink ref="D19" r:id="rId9" display="http://172.16.90.7:88/ReportViewer.aspx?reportName=PProductStatisticsPecuniary&amp;@Clicked=Clicked&amp;@Detail=Pecuniary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7A00-000008000000}"/>
    <hyperlink ref="F19" r:id="rId10" display="http://172.16.90.7:88/ReportViewer.aspx?reportName=PProductStatisticsDetailReport&amp;@Clicked=Clicked&amp;@Detail=Writ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9000000}"/>
    <hyperlink ref="I19" r:id="rId11" display="http://172.16.90.7:88/ReportViewer.aspx?reportName=PProductStatisticsDetailReport&amp;@Clicked=Clicked&amp;@Detail=Incapacity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A000000}"/>
    <hyperlink ref="K19" r:id="rId12" display="http://172.16.90.7:88/ReportViewer.aspx?reportName=PProductStatisticsDetailReport&amp;@Clicked=Clicked&amp;@Detail=Absolution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B000000}"/>
    <hyperlink ref="M19" r:id="rId13" display="http://172.16.90.7:88/ReportViewer.aspx?reportName=PProductStatisticsDetailReport&amp;@Clicked=Clicked&amp;@Detail=Penalty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C000000}"/>
    <hyperlink ref="Q19" r:id="rId14" display="http://172.16.90.7:88/ReportViewer.aspx?reportName=PProductStatisticsDetailReport&amp;@Clicked=Clicked&amp;@Detail=Remained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D000000}"/>
    <hyperlink ref="T19" r:id="rId15" display="http://172.16.90.7:88/ReportViewer.aspx?reportName=PProductStatisticsDetailReport&amp;@Clicked=Clicked&amp;@Detail=Output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E000000}"/>
    <hyperlink ref="V19" r:id="rId16" display="http://172.16.90.7:88/ReportViewer.aspx?reportName=PProductStatisticsDetailReport&amp;@Clicked=Clicked&amp;@Detail=Input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A00-00000F000000}"/>
  </hyperlinks>
  <pageMargins left="0.7" right="0.7" top="0.75" bottom="0.75" header="0.3" footer="0.3"/>
  <drawing r:id="rId17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21">
    <tabColor theme="7" tint="0.59999389629810485"/>
  </sheetPr>
  <dimension ref="A1:F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'Kala1401 (27)'!AB16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'Kala1401 (27)'!AB18</f>
        <v>کالا و خدمات</v>
      </c>
      <c r="B2" s="149">
        <f>D2+E2-C2</f>
        <v>48</v>
      </c>
      <c r="C2" s="149">
        <f>VALUE('Kala1401 (27)'!V18)</f>
        <v>31</v>
      </c>
      <c r="D2" s="149">
        <f>VALUE('Kala1401 (27)'!T18)</f>
        <v>24</v>
      </c>
      <c r="E2" s="149">
        <f>VALUE('Kala1401 (27)'!Q18)</f>
        <v>55</v>
      </c>
      <c r="F2" s="149">
        <f>VALUE('Kala1401 (27)'!B18)</f>
        <v>13590842300</v>
      </c>
    </row>
    <row r="3" spans="1:6">
      <c r="A3" s="149" t="str">
        <f>'Kala1401 (27)'!AB19</f>
        <v>پرونده قاچاق کالا و ارز</v>
      </c>
      <c r="B3" s="149">
        <f t="shared" ref="B3:B26" si="0">D3+E3-C3</f>
        <v>18</v>
      </c>
      <c r="C3" s="149">
        <f>VALUE('Kala1401 (27)'!V19)</f>
        <v>13</v>
      </c>
      <c r="D3" s="149">
        <f>VALUE('Kala1401 (27)'!T19)</f>
        <v>5</v>
      </c>
      <c r="E3" s="149">
        <f>VALUE('Kala1401 (27)'!Q19)</f>
        <v>26</v>
      </c>
      <c r="F3" s="149">
        <f>VALUE('Kala1401 (27)'!B19)</f>
        <v>1113187500</v>
      </c>
    </row>
    <row r="4" spans="1:6">
      <c r="A4" s="149">
        <f>'Kala1401 (27)'!AB20</f>
        <v>0</v>
      </c>
      <c r="B4" s="149">
        <f t="shared" si="0"/>
        <v>0</v>
      </c>
      <c r="C4" s="149">
        <f>VALUE('Kala1401 (27)'!V20)</f>
        <v>0</v>
      </c>
      <c r="D4" s="149">
        <f>VALUE('Kala1401 (27)'!T20)</f>
        <v>0</v>
      </c>
      <c r="E4" s="149">
        <f>VALUE('Kala1401 (27)'!Q20)</f>
        <v>0</v>
      </c>
      <c r="F4" s="149">
        <f>VALUE('Kala1401 (27)'!B20)</f>
        <v>0</v>
      </c>
    </row>
    <row r="5" spans="1:6">
      <c r="A5" s="149">
        <f>'Kala1401 (27)'!AB21</f>
        <v>0</v>
      </c>
      <c r="B5" s="149">
        <f t="shared" si="0"/>
        <v>0</v>
      </c>
      <c r="C5" s="149">
        <f>VALUE('Kala1401 (27)'!V21)</f>
        <v>0</v>
      </c>
      <c r="D5" s="149">
        <f>VALUE('Kala1401 (27)'!T21)</f>
        <v>0</v>
      </c>
      <c r="E5" s="149">
        <f>VALUE('Kala1401 (27)'!Q21)</f>
        <v>0</v>
      </c>
      <c r="F5" s="149">
        <f>VALUE('Kala1401 (27)'!B21)</f>
        <v>0</v>
      </c>
    </row>
    <row r="6" spans="1:6">
      <c r="A6" s="149">
        <f>'Kala1401 (27)'!AB22</f>
        <v>0</v>
      </c>
      <c r="B6" s="149">
        <f t="shared" si="0"/>
        <v>0</v>
      </c>
      <c r="C6" s="149">
        <f>VALUE('Kala1401 (27)'!V22)</f>
        <v>0</v>
      </c>
      <c r="D6" s="149">
        <f>VALUE('Kala1401 (27)'!T22)</f>
        <v>0</v>
      </c>
      <c r="E6" s="149">
        <f>VALUE('Kala1401 (27)'!Q22)</f>
        <v>0</v>
      </c>
      <c r="F6" s="149">
        <f>VALUE('Kala1401 (27)'!B22)</f>
        <v>0</v>
      </c>
    </row>
    <row r="7" spans="1:6">
      <c r="A7" s="149">
        <f>'Kala1401 (27)'!AB23</f>
        <v>0</v>
      </c>
      <c r="B7" s="149">
        <f t="shared" si="0"/>
        <v>0</v>
      </c>
      <c r="C7" s="149">
        <f>VALUE('Kala1401 (27)'!V23)</f>
        <v>0</v>
      </c>
      <c r="D7" s="149">
        <f>VALUE('Kala1401 (27)'!T23)</f>
        <v>0</v>
      </c>
      <c r="E7" s="149">
        <f>VALUE('Kala1401 (27)'!Q23)</f>
        <v>0</v>
      </c>
      <c r="F7" s="149">
        <f>VALUE('Kala1401 (27)'!B23)</f>
        <v>0</v>
      </c>
    </row>
    <row r="8" spans="1:6">
      <c r="A8" s="149">
        <f>'Kala1401 (27)'!AB24</f>
        <v>0</v>
      </c>
      <c r="B8" s="149">
        <f t="shared" si="0"/>
        <v>0</v>
      </c>
      <c r="C8" s="149">
        <f>VALUE('Kala1401 (27)'!V24)</f>
        <v>0</v>
      </c>
      <c r="D8" s="149">
        <f>VALUE('Kala1401 (27)'!T24)</f>
        <v>0</v>
      </c>
      <c r="E8" s="149">
        <f>VALUE('Kala1401 (27)'!Q24)</f>
        <v>0</v>
      </c>
      <c r="F8" s="149">
        <f>VALUE('Kala1401 (27)'!B24)</f>
        <v>0</v>
      </c>
    </row>
    <row r="9" spans="1:6">
      <c r="A9" s="149">
        <f>'Kala1401 (27)'!AB25</f>
        <v>0</v>
      </c>
      <c r="B9" s="149">
        <f t="shared" si="0"/>
        <v>0</v>
      </c>
      <c r="C9" s="149">
        <f>VALUE('Kala1401 (27)'!V25)</f>
        <v>0</v>
      </c>
      <c r="D9" s="149">
        <f>VALUE('Kala1401 (27)'!T25)</f>
        <v>0</v>
      </c>
      <c r="E9" s="149">
        <f>VALUE('Kala1401 (27)'!Q25)</f>
        <v>0</v>
      </c>
      <c r="F9" s="149">
        <f>VALUE('Kala1401 (27)'!B25)</f>
        <v>0</v>
      </c>
    </row>
    <row r="10" spans="1:6">
      <c r="A10" s="149">
        <f>'Kala1401 (27)'!AB26</f>
        <v>0</v>
      </c>
      <c r="B10" s="149">
        <f t="shared" si="0"/>
        <v>0</v>
      </c>
      <c r="C10" s="149">
        <f>VALUE('Kala1401 (27)'!V26)</f>
        <v>0</v>
      </c>
      <c r="D10" s="149">
        <f>VALUE('Kala1401 (27)'!T26)</f>
        <v>0</v>
      </c>
      <c r="E10" s="149">
        <f>VALUE('Kala1401 (27)'!Q26)</f>
        <v>0</v>
      </c>
      <c r="F10" s="149">
        <f>VALUE('Kala1401 (27)'!B26)</f>
        <v>0</v>
      </c>
    </row>
    <row r="11" spans="1:6">
      <c r="A11" s="149">
        <f>'Kala1401 (27)'!AB27</f>
        <v>0</v>
      </c>
      <c r="B11" s="149">
        <f t="shared" si="0"/>
        <v>0</v>
      </c>
      <c r="C11" s="149">
        <f>VALUE('Kala1401 (27)'!V27)</f>
        <v>0</v>
      </c>
      <c r="D11" s="149">
        <f>VALUE('Kala1401 (27)'!T27)</f>
        <v>0</v>
      </c>
      <c r="E11" s="149">
        <f>VALUE('Kala1401 (27)'!Q27)</f>
        <v>0</v>
      </c>
      <c r="F11" s="149">
        <f>VALUE('Kala1401 (27)'!B27)</f>
        <v>0</v>
      </c>
    </row>
    <row r="12" spans="1:6">
      <c r="A12" s="149">
        <f>'Kala1401 (27)'!AB28</f>
        <v>0</v>
      </c>
      <c r="B12" s="149">
        <f t="shared" si="0"/>
        <v>0</v>
      </c>
      <c r="C12" s="149">
        <f>VALUE('Kala1401 (27)'!V28)</f>
        <v>0</v>
      </c>
      <c r="D12" s="149">
        <f>VALUE('Kala1401 (27)'!T28)</f>
        <v>0</v>
      </c>
      <c r="E12" s="149">
        <f>VALUE('Kala1401 (27)'!Q28)</f>
        <v>0</v>
      </c>
      <c r="F12" s="149">
        <f>VALUE('Kala1401 (27)'!B28)</f>
        <v>0</v>
      </c>
    </row>
    <row r="13" spans="1:6">
      <c r="A13" s="149">
        <f>'Kala1401 (27)'!AB29</f>
        <v>0</v>
      </c>
      <c r="B13" s="149">
        <f t="shared" si="0"/>
        <v>0</v>
      </c>
      <c r="C13" s="149">
        <f>VALUE('Kala1401 (27)'!V29)</f>
        <v>0</v>
      </c>
      <c r="D13" s="149">
        <f>VALUE('Kala1401 (27)'!T29)</f>
        <v>0</v>
      </c>
      <c r="E13" s="149">
        <f>VALUE('Kala1401 (27)'!Q29)</f>
        <v>0</v>
      </c>
      <c r="F13" s="149">
        <f>VALUE('Kala1401 (27)'!B29)</f>
        <v>0</v>
      </c>
    </row>
    <row r="14" spans="1:6">
      <c r="A14" s="149">
        <f>'Kala1401 (27)'!AB30</f>
        <v>0</v>
      </c>
      <c r="B14" s="149">
        <f t="shared" si="0"/>
        <v>0</v>
      </c>
      <c r="C14" s="149">
        <f>VALUE('Kala1401 (27)'!V30)</f>
        <v>0</v>
      </c>
      <c r="D14" s="149">
        <f>VALUE('Kala1401 (27)'!T30)</f>
        <v>0</v>
      </c>
      <c r="E14" s="149">
        <f>VALUE('Kala1401 (27)'!Q30)</f>
        <v>0</v>
      </c>
      <c r="F14" s="149">
        <f>VALUE('Kala1401 (27)'!B30)</f>
        <v>0</v>
      </c>
    </row>
    <row r="15" spans="1:6">
      <c r="A15" s="149">
        <f>'Kala1401 (27)'!AB31</f>
        <v>0</v>
      </c>
      <c r="B15" s="149">
        <f t="shared" si="0"/>
        <v>0</v>
      </c>
      <c r="C15" s="149">
        <f>VALUE('Kala1401 (27)'!V31)</f>
        <v>0</v>
      </c>
      <c r="D15" s="149">
        <f>VALUE('Kala1401 (27)'!T31)</f>
        <v>0</v>
      </c>
      <c r="E15" s="149">
        <f>VALUE('Kala1401 (27)'!Q31)</f>
        <v>0</v>
      </c>
      <c r="F15" s="149">
        <f>VALUE('Kala1401 (27)'!B31)</f>
        <v>0</v>
      </c>
    </row>
    <row r="16" spans="1:6">
      <c r="A16" s="149">
        <f>'Kala1401 (27)'!AB32</f>
        <v>0</v>
      </c>
      <c r="B16" s="149">
        <f t="shared" si="0"/>
        <v>0</v>
      </c>
      <c r="C16" s="149">
        <f>VALUE('Kala1401 (27)'!V32)</f>
        <v>0</v>
      </c>
      <c r="D16" s="149">
        <f>VALUE('Kala1401 (27)'!T32)</f>
        <v>0</v>
      </c>
      <c r="E16" s="149">
        <f>VALUE('Kala1401 (27)'!Q32)</f>
        <v>0</v>
      </c>
      <c r="F16" s="149">
        <f>VALUE('Kala1401 (27)'!B32)</f>
        <v>0</v>
      </c>
    </row>
    <row r="17" spans="1:6">
      <c r="A17" s="149">
        <f>'Kala1401 (27)'!AB33</f>
        <v>0</v>
      </c>
      <c r="B17" s="149">
        <f t="shared" si="0"/>
        <v>0</v>
      </c>
      <c r="C17" s="149">
        <f>VALUE('Kala1401 (27)'!V33)</f>
        <v>0</v>
      </c>
      <c r="D17" s="149">
        <f>VALUE('Kala1401 (27)'!T33)</f>
        <v>0</v>
      </c>
      <c r="E17" s="149">
        <f>VALUE('Kala1401 (27)'!Q33)</f>
        <v>0</v>
      </c>
      <c r="F17" s="149">
        <f>VALUE('Kala1401 (27)'!B33)</f>
        <v>0</v>
      </c>
    </row>
    <row r="18" spans="1:6">
      <c r="A18" s="149">
        <f>'Kala1401 (27)'!AB34</f>
        <v>0</v>
      </c>
      <c r="B18" s="149">
        <f t="shared" si="0"/>
        <v>0</v>
      </c>
      <c r="C18" s="149">
        <f>VALUE('Kala1401 (27)'!V34)</f>
        <v>0</v>
      </c>
      <c r="D18" s="149">
        <f>VALUE('Kala1401 (27)'!T34)</f>
        <v>0</v>
      </c>
      <c r="E18" s="149">
        <f>VALUE('Kala1401 (27)'!Q34)</f>
        <v>0</v>
      </c>
      <c r="F18" s="149">
        <f>VALUE('Kala1401 (27)'!B34)</f>
        <v>0</v>
      </c>
    </row>
    <row r="19" spans="1:6">
      <c r="A19" s="149">
        <f>'Kala1401 (27)'!AB35</f>
        <v>0</v>
      </c>
      <c r="B19" s="149">
        <f t="shared" si="0"/>
        <v>0</v>
      </c>
      <c r="C19" s="149">
        <f>VALUE('Kala1401 (27)'!V35)</f>
        <v>0</v>
      </c>
      <c r="D19" s="149">
        <f>VALUE('Kala1401 (27)'!T35)</f>
        <v>0</v>
      </c>
      <c r="E19" s="149">
        <f>VALUE('Kala1401 (27)'!Q35)</f>
        <v>0</v>
      </c>
      <c r="F19" s="149">
        <f>VALUE('Kala1401 (27)'!B35)</f>
        <v>0</v>
      </c>
    </row>
    <row r="20" spans="1:6">
      <c r="A20" s="149">
        <f>'Kala1401 (27)'!AB36</f>
        <v>0</v>
      </c>
      <c r="B20" s="149">
        <f t="shared" si="0"/>
        <v>0</v>
      </c>
      <c r="C20" s="149">
        <f>VALUE('Kala1401 (27)'!V36)</f>
        <v>0</v>
      </c>
      <c r="D20" s="149">
        <f>VALUE('Kala1401 (27)'!T36)</f>
        <v>0</v>
      </c>
      <c r="E20" s="149">
        <f>VALUE('Kala1401 (27)'!Q36)</f>
        <v>0</v>
      </c>
      <c r="F20" s="149">
        <f>VALUE('Kala1401 (27)'!B36)</f>
        <v>0</v>
      </c>
    </row>
    <row r="21" spans="1:6">
      <c r="A21" s="149">
        <f>'Kala1401 (27)'!AB37</f>
        <v>0</v>
      </c>
      <c r="B21" s="149">
        <f t="shared" si="0"/>
        <v>0</v>
      </c>
      <c r="C21" s="149">
        <f>VALUE('Kala1401 (27)'!V37)</f>
        <v>0</v>
      </c>
      <c r="D21" s="149">
        <f>VALUE('Kala1401 (27)'!T37)</f>
        <v>0</v>
      </c>
      <c r="E21" s="149">
        <f>VALUE('Kala1401 (27)'!Q37)</f>
        <v>0</v>
      </c>
      <c r="F21" s="149">
        <f>VALUE('Kala1401 (27)'!B37)</f>
        <v>0</v>
      </c>
    </row>
    <row r="22" spans="1:6">
      <c r="A22" s="149">
        <f>'Kala1401 (27)'!AB38</f>
        <v>0</v>
      </c>
      <c r="B22" s="149">
        <f t="shared" si="0"/>
        <v>0</v>
      </c>
      <c r="C22" s="149">
        <f>VALUE('Kala1401 (27)'!V38)</f>
        <v>0</v>
      </c>
      <c r="D22" s="149">
        <f>VALUE('Kala1401 (27)'!T38)</f>
        <v>0</v>
      </c>
      <c r="E22" s="149">
        <f>VALUE('Kala1401 (27)'!Q38)</f>
        <v>0</v>
      </c>
      <c r="F22" s="149">
        <f>VALUE('Kala1401 (27)'!B38)</f>
        <v>0</v>
      </c>
    </row>
    <row r="23" spans="1:6">
      <c r="A23" s="149">
        <f>'Kala1401 (27)'!AB39</f>
        <v>0</v>
      </c>
      <c r="B23" s="149">
        <f t="shared" si="0"/>
        <v>0</v>
      </c>
      <c r="C23" s="149">
        <f>VALUE('Kala1401 (27)'!V39)</f>
        <v>0</v>
      </c>
      <c r="D23" s="149">
        <f>VALUE('Kala1401 (27)'!T39)</f>
        <v>0</v>
      </c>
      <c r="E23" s="149">
        <f>VALUE('Kala1401 (27)'!Q39)</f>
        <v>0</v>
      </c>
      <c r="F23" s="149">
        <f>VALUE('Kala1401 (27)'!B39)</f>
        <v>0</v>
      </c>
    </row>
    <row r="24" spans="1:6">
      <c r="A24" s="149">
        <f>'Kala1401 (27)'!AB40</f>
        <v>0</v>
      </c>
      <c r="B24" s="149">
        <f t="shared" si="0"/>
        <v>0</v>
      </c>
      <c r="C24" s="149">
        <f>VALUE('Kala1401 (27)'!V40)</f>
        <v>0</v>
      </c>
      <c r="D24" s="149">
        <f>VALUE('Kala1401 (27)'!T40)</f>
        <v>0</v>
      </c>
      <c r="E24" s="149">
        <f>VALUE('Kala1401 (27)'!Q40)</f>
        <v>0</v>
      </c>
      <c r="F24" s="149">
        <f>VALUE('Kala1401 (27)'!B40)</f>
        <v>0</v>
      </c>
    </row>
    <row r="25" spans="1:6">
      <c r="A25" s="149">
        <f>'Kala1401 (27)'!AB41</f>
        <v>0</v>
      </c>
      <c r="B25" s="149">
        <f t="shared" si="0"/>
        <v>0</v>
      </c>
      <c r="C25" s="149">
        <f>VALUE('Kala1401 (27)'!V41)</f>
        <v>0</v>
      </c>
      <c r="D25" s="149">
        <f>VALUE('Kala1401 (27)'!T41)</f>
        <v>0</v>
      </c>
      <c r="E25" s="149">
        <f>VALUE('Kala1401 (27)'!Q41)</f>
        <v>0</v>
      </c>
      <c r="F25" s="149">
        <f>VALUE('Kala1401 (27)'!B41)</f>
        <v>0</v>
      </c>
    </row>
    <row r="26" spans="1:6">
      <c r="A26" s="149">
        <f>'Kala1401 (27)'!AB42</f>
        <v>0</v>
      </c>
      <c r="B26" s="149">
        <f t="shared" si="0"/>
        <v>0</v>
      </c>
      <c r="C26" s="149">
        <f>VALUE('Kala1401 (27)'!V42)</f>
        <v>0</v>
      </c>
      <c r="D26" s="149">
        <f>VALUE('Kala1401 (27)'!T42)</f>
        <v>0</v>
      </c>
      <c r="E26" s="149">
        <f>VALUE('Kala1401 (27)'!Q42)</f>
        <v>0</v>
      </c>
      <c r="F26" s="149">
        <f>VALUE('Kala1401 (27)'!B42)</f>
        <v>0</v>
      </c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22">
    <tabColor rgb="FF92D050"/>
  </sheetPr>
  <dimension ref="A1:AF29"/>
  <sheetViews>
    <sheetView zoomScale="70" zoomScaleNormal="70" workbookViewId="0">
      <selection activeCell="M6" sqref="M6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136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305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303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484">
        <v>32854340000</v>
      </c>
      <c r="C18" s="485"/>
      <c r="D18" s="257" t="s">
        <v>103</v>
      </c>
      <c r="E18" s="255">
        <v>3349903500</v>
      </c>
      <c r="F18" s="257" t="s">
        <v>64</v>
      </c>
      <c r="G18" s="484">
        <v>1032000000</v>
      </c>
      <c r="H18" s="485"/>
      <c r="I18" s="257" t="s">
        <v>65</v>
      </c>
      <c r="J18" s="258">
        <v>0</v>
      </c>
      <c r="K18" s="253" t="s">
        <v>84</v>
      </c>
      <c r="L18" s="258">
        <v>17147000000</v>
      </c>
      <c r="M18" s="253" t="s">
        <v>81</v>
      </c>
      <c r="N18" s="486">
        <v>156948708865</v>
      </c>
      <c r="O18" s="487"/>
      <c r="P18" s="488"/>
      <c r="Q18" s="482" t="s">
        <v>306</v>
      </c>
      <c r="R18" s="483"/>
      <c r="S18" s="258">
        <v>21528903500</v>
      </c>
      <c r="T18" s="253" t="s">
        <v>204</v>
      </c>
      <c r="U18" s="258">
        <v>32531725000</v>
      </c>
      <c r="V18" s="482" t="s">
        <v>223</v>
      </c>
      <c r="W18" s="483"/>
      <c r="X18" s="482" t="s">
        <v>8</v>
      </c>
      <c r="Y18" s="483"/>
      <c r="Z18" s="482" t="s">
        <v>27</v>
      </c>
      <c r="AA18" s="483"/>
      <c r="AB18" s="482" t="s">
        <v>28</v>
      </c>
      <c r="AC18" s="483"/>
      <c r="AD18" s="253" t="s">
        <v>64</v>
      </c>
      <c r="AE18" s="167"/>
    </row>
    <row r="19" spans="1:31" ht="29.65" customHeight="1">
      <c r="A19" s="168"/>
      <c r="B19" s="484">
        <v>560340875</v>
      </c>
      <c r="C19" s="485"/>
      <c r="D19" s="257" t="s">
        <v>65</v>
      </c>
      <c r="E19" s="255">
        <v>0</v>
      </c>
      <c r="F19" s="257" t="s">
        <v>84</v>
      </c>
      <c r="G19" s="484">
        <v>0</v>
      </c>
      <c r="H19" s="485"/>
      <c r="I19" s="257" t="s">
        <v>84</v>
      </c>
      <c r="J19" s="258">
        <v>2769764925</v>
      </c>
      <c r="K19" s="253" t="s">
        <v>65</v>
      </c>
      <c r="L19" s="258">
        <v>504054000</v>
      </c>
      <c r="M19" s="253" t="s">
        <v>65</v>
      </c>
      <c r="N19" s="486">
        <v>339814813912</v>
      </c>
      <c r="O19" s="487"/>
      <c r="P19" s="488"/>
      <c r="Q19" s="482" t="s">
        <v>100</v>
      </c>
      <c r="R19" s="483"/>
      <c r="S19" s="258">
        <v>3273818925</v>
      </c>
      <c r="T19" s="253" t="s">
        <v>83</v>
      </c>
      <c r="U19" s="258">
        <v>10821240549</v>
      </c>
      <c r="V19" s="482" t="s">
        <v>79</v>
      </c>
      <c r="W19" s="483"/>
      <c r="X19" s="482" t="s">
        <v>8</v>
      </c>
      <c r="Y19" s="483"/>
      <c r="Z19" s="482" t="s">
        <v>27</v>
      </c>
      <c r="AA19" s="483"/>
      <c r="AB19" s="482" t="s">
        <v>42</v>
      </c>
      <c r="AC19" s="483"/>
      <c r="AD19" s="253" t="s">
        <v>65</v>
      </c>
      <c r="AE19" s="167"/>
    </row>
    <row r="20" spans="1:31" ht="29.65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</row>
    <row r="21" spans="1:31" ht="35.25" customHeight="1"/>
    <row r="22" spans="1:31" ht="29.65" customHeight="1"/>
    <row r="23" spans="1:31" ht="29.65" customHeight="1"/>
    <row r="24" spans="1:31" ht="74.099999999999994" customHeight="1"/>
    <row r="25" spans="1:31" ht="62.1" customHeight="1">
      <c r="A25" s="490" t="s">
        <v>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</row>
    <row r="26" spans="1:31" ht="62.85" customHeight="1"/>
    <row r="27" spans="1:31" ht="5.85" customHeight="1"/>
    <row r="28" spans="1:31" ht="22.15" customHeight="1"/>
    <row r="29" spans="1:31" ht="1.5" customHeight="1"/>
  </sheetData>
  <mergeCells count="46">
    <mergeCell ref="AB18:AC18"/>
    <mergeCell ref="X19:Y19"/>
    <mergeCell ref="Z19:AA19"/>
    <mergeCell ref="AB19:AC19"/>
    <mergeCell ref="A25:R25"/>
    <mergeCell ref="B19:C19"/>
    <mergeCell ref="G19:H19"/>
    <mergeCell ref="N19:P19"/>
    <mergeCell ref="Q19:R19"/>
    <mergeCell ref="V19:W19"/>
    <mergeCell ref="X18:Y18"/>
    <mergeCell ref="Z18:AA18"/>
    <mergeCell ref="Q17:R17"/>
    <mergeCell ref="V17:W17"/>
    <mergeCell ref="B18:C18"/>
    <mergeCell ref="G18:H18"/>
    <mergeCell ref="N18:P18"/>
    <mergeCell ref="Q18:R18"/>
    <mergeCell ref="V18:W18"/>
    <mergeCell ref="AC12:AF13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W5:Z6"/>
    <mergeCell ref="C6:G7"/>
    <mergeCell ref="C8:G8"/>
    <mergeCell ref="W10:AB12"/>
    <mergeCell ref="A12:V13"/>
    <mergeCell ref="O2:Q10"/>
    <mergeCell ref="W13:AB14"/>
    <mergeCell ref="Y2:AB2"/>
    <mergeCell ref="W3:AB4"/>
    <mergeCell ref="C4:G5"/>
    <mergeCell ref="AA5:AB6"/>
  </mergeCells>
  <hyperlinks>
    <hyperlink ref="D18" r:id="rId1" display="http://172.16.90.7:88/ReportViewer.aspx?reportName=PProductStatisticsPecuniary&amp;@Clicked=Clicked&amp;@Detail=Pecuniary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7C00-000000000000}"/>
    <hyperlink ref="F18" r:id="rId2" display="http://172.16.90.7:88/ReportViewer.aspx?reportName=PProductStatisticsDetailReport&amp;@Clicked=Clicked&amp;@Detail=Writ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1000000}"/>
    <hyperlink ref="I18" r:id="rId3" display="http://172.16.90.7:88/ReportViewer.aspx?reportName=PProductStatisticsDetailReport&amp;@Clicked=Clicked&amp;@Detail=Incapacity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2000000}"/>
    <hyperlink ref="K18" r:id="rId4" display="http://172.16.90.7:88/ReportViewer.aspx?reportName=PProductStatisticsDetailReport&amp;@Clicked=Clicked&amp;@Detail=Absolution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3000000}"/>
    <hyperlink ref="M18" r:id="rId5" display="http://172.16.90.7:88/ReportViewer.aspx?reportName=PProductStatisticsDetailReport&amp;@Clicked=Clicked&amp;@Detail=Penalty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4000000}"/>
    <hyperlink ref="Q18" r:id="rId6" display="http://172.16.90.7:88/ReportViewer.aspx?reportName=PProductStatisticsDetailReport&amp;@Clicked=Clicked&amp;@Detail=Remained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5000000}"/>
    <hyperlink ref="T18" r:id="rId7" display="http://172.16.90.7:88/ReportViewer.aspx?reportName=PProductStatisticsDetailReport&amp;@Clicked=Clicked&amp;@Detail=Output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6000000}"/>
    <hyperlink ref="V18" r:id="rId8" display="http://172.16.90.7:88/ReportViewer.aspx?reportName=PProductStatisticsDetailReport&amp;@Clicked=Clicked&amp;@Detail=Input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7000000}"/>
    <hyperlink ref="D19" r:id="rId9" display="http://172.16.90.7:88/ReportViewer.aspx?reportName=PProductStatisticsPecuniary&amp;@Clicked=Clicked&amp;@Detail=Pecuniary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7C00-000008000000}"/>
    <hyperlink ref="F19" r:id="rId10" display="http://172.16.90.7:88/ReportViewer.aspx?reportName=PProductStatisticsDetailReport&amp;@Clicked=Clicked&amp;@Detail=Writ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9000000}"/>
    <hyperlink ref="I19" r:id="rId11" display="http://172.16.90.7:88/ReportViewer.aspx?reportName=PProductStatisticsDetailReport&amp;@Clicked=Clicked&amp;@Detail=Incapacity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A000000}"/>
    <hyperlink ref="K19" r:id="rId12" display="http://172.16.90.7:88/ReportViewer.aspx?reportName=PProductStatisticsDetailReport&amp;@Clicked=Clicked&amp;@Detail=Absolution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B000000}"/>
    <hyperlink ref="M19" r:id="rId13" display="http://172.16.90.7:88/ReportViewer.aspx?reportName=PProductStatisticsDetailReport&amp;@Clicked=Clicked&amp;@Detail=Penalty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C000000}"/>
    <hyperlink ref="Q19" r:id="rId14" display="http://172.16.90.7:88/ReportViewer.aspx?reportName=PProductStatisticsDetailReport&amp;@Clicked=Clicked&amp;@Detail=Remained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D000000}"/>
    <hyperlink ref="T19" r:id="rId15" display="http://172.16.90.7:88/ReportViewer.aspx?reportName=PProductStatisticsDetailReport&amp;@Clicked=Clicked&amp;@Detail=Output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E000000}"/>
    <hyperlink ref="V19" r:id="rId16" display="http://172.16.90.7:88/ReportViewer.aspx?reportName=PProductStatisticsDetailReport&amp;@Clicked=Clicked&amp;@Detail=Input&amp;@LCode=1&amp;@fromdatetime=1400/01/01&amp;@todatetime=1400/01/22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C00-00000F000000}"/>
  </hyperlinks>
  <pageMargins left="0.7" right="0.7" top="0.75" bottom="0.75" header="0.3" footer="0.3"/>
  <drawing r:id="rId17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23">
    <tabColor theme="7" tint="0.59999389629810485"/>
  </sheetPr>
  <dimension ref="A1:M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(27)'!AB16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(27)'!AB18</f>
        <v>کالا و خدمات</v>
      </c>
      <c r="B2" s="149">
        <f>D2+E2-C2</f>
        <v>152</v>
      </c>
      <c r="C2" s="149">
        <f>VALUE('Kala1400 (27)'!V18)</f>
        <v>32</v>
      </c>
      <c r="D2" s="149">
        <f>VALUE('Kala1400 (27)'!T18)</f>
        <v>11</v>
      </c>
      <c r="E2" s="149">
        <f>VALUE('Kala1400 (27)'!Q18)</f>
        <v>173</v>
      </c>
      <c r="F2" s="149">
        <f>VALUE('Kala1400 (27)'!B18)</f>
        <v>32854340000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 t="str">
        <f>'Kala1400 (27)'!AB19</f>
        <v>پرونده قاچاق کالا و ارز</v>
      </c>
      <c r="B3" s="149">
        <f t="shared" ref="B3:B26" si="0">D3+E3-C3</f>
        <v>13</v>
      </c>
      <c r="C3" s="149">
        <f>VALUE('Kala1400 (27)'!V19)</f>
        <v>5</v>
      </c>
      <c r="D3" s="149">
        <f>VALUE('Kala1400 (27)'!T19)</f>
        <v>4</v>
      </c>
      <c r="E3" s="149">
        <f>VALUE('Kala1400 (27)'!Q19)</f>
        <v>14</v>
      </c>
      <c r="F3" s="149">
        <f>VALUE('Kala1400 (27)'!B19)</f>
        <v>560340875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>
        <f>'Kala1400 (27)'!AB20</f>
        <v>0</v>
      </c>
      <c r="B4" s="149">
        <f t="shared" si="0"/>
        <v>0</v>
      </c>
      <c r="C4" s="149">
        <f>VALUE('Kala1400 (27)'!V20)</f>
        <v>0</v>
      </c>
      <c r="D4" s="149">
        <f>VALUE('Kala1400 (27)'!T20)</f>
        <v>0</v>
      </c>
      <c r="E4" s="149">
        <f>VALUE('Kala1400 (27)'!Q20)</f>
        <v>0</v>
      </c>
      <c r="F4" s="149">
        <f>VALUE('Kala1400 (27)'!B20)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(27)'!AB21</f>
        <v>0</v>
      </c>
      <c r="B5" s="149">
        <f t="shared" si="0"/>
        <v>0</v>
      </c>
      <c r="C5" s="149">
        <f>VALUE('Kala1400 (27)'!V21)</f>
        <v>0</v>
      </c>
      <c r="D5" s="149">
        <f>VALUE('Kala1400 (27)'!T21)</f>
        <v>0</v>
      </c>
      <c r="E5" s="149">
        <f>VALUE('Kala1400 (27)'!Q21)</f>
        <v>0</v>
      </c>
      <c r="F5" s="149">
        <f>VALUE('Kala1400 (27)'!B21)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(27)'!AB22</f>
        <v>0</v>
      </c>
      <c r="B6" s="149">
        <f t="shared" si="0"/>
        <v>0</v>
      </c>
      <c r="C6" s="149">
        <f>VALUE('Kala1400 (27)'!V22)</f>
        <v>0</v>
      </c>
      <c r="D6" s="149">
        <f>VALUE('Kala1400 (27)'!T22)</f>
        <v>0</v>
      </c>
      <c r="E6" s="149">
        <f>VALUE('Kala1400 (27)'!Q22)</f>
        <v>0</v>
      </c>
      <c r="F6" s="149">
        <f>VALUE('Kala1400 (27)'!B22)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(27)'!AB23</f>
        <v>0</v>
      </c>
      <c r="B7" s="149">
        <f t="shared" si="0"/>
        <v>0</v>
      </c>
      <c r="C7" s="149">
        <f>VALUE('Kala1400 (27)'!V23)</f>
        <v>0</v>
      </c>
      <c r="D7" s="149">
        <f>VALUE('Kala1400 (27)'!T23)</f>
        <v>0</v>
      </c>
      <c r="E7" s="149">
        <f>VALUE('Kala1400 (27)'!Q23)</f>
        <v>0</v>
      </c>
      <c r="F7" s="149">
        <f>VALUE('Kala1400 (27)'!B23)</f>
        <v>0</v>
      </c>
    </row>
    <row r="8" spans="1:13">
      <c r="A8" s="149">
        <f>'Kala1400 (27)'!AB24</f>
        <v>0</v>
      </c>
      <c r="B8" s="149">
        <f t="shared" si="0"/>
        <v>0</v>
      </c>
      <c r="C8" s="149">
        <f>VALUE('Kala1400 (27)'!V24)</f>
        <v>0</v>
      </c>
      <c r="D8" s="149">
        <f>VALUE('Kala1400 (27)'!T24)</f>
        <v>0</v>
      </c>
      <c r="E8" s="149">
        <f>VALUE('Kala1400 (27)'!Q24)</f>
        <v>0</v>
      </c>
      <c r="F8" s="149">
        <f>VALUE('Kala1400 (27)'!B24)</f>
        <v>0</v>
      </c>
    </row>
    <row r="9" spans="1:13">
      <c r="A9" s="149">
        <f>'Kala1400 (27)'!AB25</f>
        <v>0</v>
      </c>
      <c r="B9" s="149">
        <f t="shared" si="0"/>
        <v>0</v>
      </c>
      <c r="C9" s="149">
        <f>VALUE('Kala1400 (27)'!V25)</f>
        <v>0</v>
      </c>
      <c r="D9" s="149">
        <f>VALUE('Kala1400 (27)'!T25)</f>
        <v>0</v>
      </c>
      <c r="E9" s="149">
        <f>VALUE('Kala1400 (27)'!Q25)</f>
        <v>0</v>
      </c>
      <c r="F9" s="149">
        <f>VALUE('Kala1400 (27)'!B25)</f>
        <v>0</v>
      </c>
    </row>
    <row r="10" spans="1:13">
      <c r="A10" s="149">
        <f>'Kala1400 (27)'!AB26</f>
        <v>0</v>
      </c>
      <c r="B10" s="149">
        <f t="shared" si="0"/>
        <v>0</v>
      </c>
      <c r="C10" s="149">
        <f>VALUE('Kala1400 (27)'!V26)</f>
        <v>0</v>
      </c>
      <c r="D10" s="149">
        <f>VALUE('Kala1400 (27)'!T26)</f>
        <v>0</v>
      </c>
      <c r="E10" s="149">
        <f>VALUE('Kala1400 (27)'!Q26)</f>
        <v>0</v>
      </c>
      <c r="F10" s="149">
        <f>VALUE('Kala1400 (27)'!B26)</f>
        <v>0</v>
      </c>
    </row>
    <row r="11" spans="1:13">
      <c r="A11" s="149">
        <f>'Kala1400 (27)'!AB27</f>
        <v>0</v>
      </c>
      <c r="B11" s="149">
        <f t="shared" si="0"/>
        <v>0</v>
      </c>
      <c r="C11" s="149">
        <f>VALUE('Kala1400 (27)'!V27)</f>
        <v>0</v>
      </c>
      <c r="D11" s="149">
        <f>VALUE('Kala1400 (27)'!T27)</f>
        <v>0</v>
      </c>
      <c r="E11" s="149">
        <f>VALUE('Kala1400 (27)'!Q27)</f>
        <v>0</v>
      </c>
      <c r="F11" s="149">
        <f>VALUE('Kala1400 (27)'!B27)</f>
        <v>0</v>
      </c>
    </row>
    <row r="12" spans="1:13">
      <c r="A12" s="149">
        <f>'Kala1400 (27)'!AB28</f>
        <v>0</v>
      </c>
      <c r="B12" s="149">
        <f t="shared" si="0"/>
        <v>0</v>
      </c>
      <c r="C12" s="149">
        <f>VALUE('Kala1400 (27)'!V28)</f>
        <v>0</v>
      </c>
      <c r="D12" s="149">
        <f>VALUE('Kala1400 (27)'!T28)</f>
        <v>0</v>
      </c>
      <c r="E12" s="149">
        <f>VALUE('Kala1400 (27)'!Q28)</f>
        <v>0</v>
      </c>
      <c r="F12" s="149">
        <f>VALUE('Kala1400 (27)'!B28)</f>
        <v>0</v>
      </c>
    </row>
    <row r="13" spans="1:13">
      <c r="A13" s="149">
        <f>'Kala1400 (27)'!AB29</f>
        <v>0</v>
      </c>
      <c r="B13" s="149">
        <f t="shared" si="0"/>
        <v>0</v>
      </c>
      <c r="C13" s="149">
        <f>VALUE('Kala1400 (27)'!V29)</f>
        <v>0</v>
      </c>
      <c r="D13" s="149">
        <f>VALUE('Kala1400 (27)'!T29)</f>
        <v>0</v>
      </c>
      <c r="E13" s="149">
        <f>VALUE('Kala1400 (27)'!Q29)</f>
        <v>0</v>
      </c>
      <c r="F13" s="149">
        <f>VALUE('Kala1400 (27)'!B29)</f>
        <v>0</v>
      </c>
    </row>
    <row r="14" spans="1:13">
      <c r="A14" s="149">
        <f>'Kala1400 (27)'!AB30</f>
        <v>0</v>
      </c>
      <c r="B14" s="149">
        <f t="shared" si="0"/>
        <v>0</v>
      </c>
      <c r="C14" s="149">
        <f>VALUE('Kala1400 (27)'!V30)</f>
        <v>0</v>
      </c>
      <c r="D14" s="149">
        <f>VALUE('Kala1400 (27)'!T30)</f>
        <v>0</v>
      </c>
      <c r="E14" s="149">
        <f>VALUE('Kala1400 (27)'!Q30)</f>
        <v>0</v>
      </c>
      <c r="F14" s="149">
        <f>VALUE('Kala1400 (27)'!B30)</f>
        <v>0</v>
      </c>
    </row>
    <row r="15" spans="1:13">
      <c r="A15" s="149">
        <f>'Kala1400 (27)'!AB31</f>
        <v>0</v>
      </c>
      <c r="B15" s="149">
        <f t="shared" si="0"/>
        <v>0</v>
      </c>
      <c r="C15" s="149">
        <f>VALUE('Kala1400 (27)'!V31)</f>
        <v>0</v>
      </c>
      <c r="D15" s="149">
        <f>VALUE('Kala1400 (27)'!T31)</f>
        <v>0</v>
      </c>
      <c r="E15" s="149">
        <f>VALUE('Kala1400 (27)'!Q31)</f>
        <v>0</v>
      </c>
      <c r="F15" s="149">
        <f>VALUE('Kala1400 (27)'!B31)</f>
        <v>0</v>
      </c>
    </row>
    <row r="16" spans="1:13">
      <c r="A16" s="149">
        <f>'Kala1400 (27)'!AB32</f>
        <v>0</v>
      </c>
      <c r="B16" s="149">
        <f t="shared" si="0"/>
        <v>0</v>
      </c>
      <c r="C16" s="149">
        <f>VALUE('Kala1400 (27)'!V32)</f>
        <v>0</v>
      </c>
      <c r="D16" s="149">
        <f>VALUE('Kala1400 (27)'!T32)</f>
        <v>0</v>
      </c>
      <c r="E16" s="149">
        <f>VALUE('Kala1400 (27)'!Q32)</f>
        <v>0</v>
      </c>
      <c r="F16" s="149">
        <f>VALUE('Kala1400 (27)'!B32)</f>
        <v>0</v>
      </c>
    </row>
    <row r="17" spans="1:6">
      <c r="A17" s="149">
        <f>'Kala1400 (27)'!AB33</f>
        <v>0</v>
      </c>
      <c r="B17" s="149">
        <f t="shared" si="0"/>
        <v>0</v>
      </c>
      <c r="C17" s="149">
        <f>VALUE('Kala1400 (27)'!V33)</f>
        <v>0</v>
      </c>
      <c r="D17" s="149">
        <f>VALUE('Kala1400 (27)'!T33)</f>
        <v>0</v>
      </c>
      <c r="E17" s="149">
        <f>VALUE('Kala1400 (27)'!Q33)</f>
        <v>0</v>
      </c>
      <c r="F17" s="149">
        <f>VALUE('Kala1400 (27)'!B33)</f>
        <v>0</v>
      </c>
    </row>
    <row r="18" spans="1:6">
      <c r="A18" s="149">
        <f>'Kala1400 (27)'!AB34</f>
        <v>0</v>
      </c>
      <c r="B18" s="149">
        <f t="shared" si="0"/>
        <v>0</v>
      </c>
      <c r="C18" s="149">
        <f>VALUE('Kala1400 (27)'!V34)</f>
        <v>0</v>
      </c>
      <c r="D18" s="149">
        <f>VALUE('Kala1400 (27)'!T34)</f>
        <v>0</v>
      </c>
      <c r="E18" s="149">
        <f>VALUE('Kala1400 (27)'!Q34)</f>
        <v>0</v>
      </c>
      <c r="F18" s="149">
        <f>VALUE('Kala1400 (27)'!B34)</f>
        <v>0</v>
      </c>
    </row>
    <row r="19" spans="1:6">
      <c r="A19" s="149">
        <f>'Kala1400 (27)'!AB35</f>
        <v>0</v>
      </c>
      <c r="B19" s="149">
        <f t="shared" si="0"/>
        <v>0</v>
      </c>
      <c r="C19" s="149">
        <f>VALUE('Kala1400 (27)'!V35)</f>
        <v>0</v>
      </c>
      <c r="D19" s="149">
        <f>VALUE('Kala1400 (27)'!T35)</f>
        <v>0</v>
      </c>
      <c r="E19" s="149">
        <f>VALUE('Kala1400 (27)'!Q35)</f>
        <v>0</v>
      </c>
      <c r="F19" s="149">
        <f>VALUE('Kala1400 (27)'!B35)</f>
        <v>0</v>
      </c>
    </row>
    <row r="20" spans="1:6">
      <c r="A20" s="149">
        <f>'Kala1400 (27)'!AB36</f>
        <v>0</v>
      </c>
      <c r="B20" s="149">
        <f t="shared" si="0"/>
        <v>0</v>
      </c>
      <c r="C20" s="149">
        <f>VALUE('Kala1400 (27)'!V36)</f>
        <v>0</v>
      </c>
      <c r="D20" s="149">
        <f>VALUE('Kala1400 (27)'!T36)</f>
        <v>0</v>
      </c>
      <c r="E20" s="149">
        <f>VALUE('Kala1400 (27)'!Q36)</f>
        <v>0</v>
      </c>
      <c r="F20" s="149">
        <f>VALUE('Kala1400 (27)'!B36)</f>
        <v>0</v>
      </c>
    </row>
    <row r="21" spans="1:6">
      <c r="A21" s="149">
        <f>'Kala1400 (27)'!AB37</f>
        <v>0</v>
      </c>
      <c r="B21" s="149">
        <f t="shared" si="0"/>
        <v>0</v>
      </c>
      <c r="C21" s="149">
        <f>VALUE('Kala1400 (27)'!V37)</f>
        <v>0</v>
      </c>
      <c r="D21" s="149">
        <f>VALUE('Kala1400 (27)'!T37)</f>
        <v>0</v>
      </c>
      <c r="E21" s="149">
        <f>VALUE('Kala1400 (27)'!Q37)</f>
        <v>0</v>
      </c>
      <c r="F21" s="149">
        <f>VALUE('Kala1400 (27)'!B37)</f>
        <v>0</v>
      </c>
    </row>
    <row r="22" spans="1:6">
      <c r="A22" s="149">
        <f>'Kala1400 (27)'!AB38</f>
        <v>0</v>
      </c>
      <c r="B22" s="149">
        <f t="shared" si="0"/>
        <v>0</v>
      </c>
      <c r="C22" s="149">
        <f>VALUE('Kala1400 (27)'!V38)</f>
        <v>0</v>
      </c>
      <c r="D22" s="149">
        <f>VALUE('Kala1400 (27)'!T38)</f>
        <v>0</v>
      </c>
      <c r="E22" s="149">
        <f>VALUE('Kala1400 (27)'!Q38)</f>
        <v>0</v>
      </c>
      <c r="F22" s="149">
        <f>VALUE('Kala1400 (27)'!B38)</f>
        <v>0</v>
      </c>
    </row>
    <row r="23" spans="1:6">
      <c r="A23" s="149">
        <f>'Kala1400 (27)'!AB39</f>
        <v>0</v>
      </c>
      <c r="B23" s="149">
        <f t="shared" si="0"/>
        <v>0</v>
      </c>
      <c r="C23" s="149">
        <f>VALUE('Kala1400 (27)'!V39)</f>
        <v>0</v>
      </c>
      <c r="D23" s="149">
        <f>VALUE('Kala1400 (27)'!T39)</f>
        <v>0</v>
      </c>
      <c r="E23" s="149">
        <f>VALUE('Kala1400 (27)'!Q39)</f>
        <v>0</v>
      </c>
      <c r="F23" s="149">
        <f>VALUE('Kala1400 (27)'!B39)</f>
        <v>0</v>
      </c>
    </row>
    <row r="24" spans="1:6">
      <c r="A24" s="149">
        <f>'Kala1400 (27)'!AB40</f>
        <v>0</v>
      </c>
      <c r="B24" s="149">
        <f t="shared" si="0"/>
        <v>0</v>
      </c>
      <c r="C24" s="149">
        <f>VALUE('Kala1400 (27)'!V40)</f>
        <v>0</v>
      </c>
      <c r="D24" s="149">
        <f>VALUE('Kala1400 (27)'!T40)</f>
        <v>0</v>
      </c>
      <c r="E24" s="149">
        <f>VALUE('Kala1400 (27)'!Q40)</f>
        <v>0</v>
      </c>
      <c r="F24" s="149">
        <f>VALUE('Kala1400 (27)'!B40)</f>
        <v>0</v>
      </c>
    </row>
    <row r="25" spans="1:6">
      <c r="A25" s="149">
        <f>'Kala1400 (27)'!AB41</f>
        <v>0</v>
      </c>
      <c r="B25" s="149">
        <f t="shared" si="0"/>
        <v>0</v>
      </c>
      <c r="C25" s="149">
        <f>VALUE('Kala1400 (27)'!V41)</f>
        <v>0</v>
      </c>
      <c r="D25" s="149">
        <f>VALUE('Kala1400 (27)'!T41)</f>
        <v>0</v>
      </c>
      <c r="E25" s="149">
        <f>VALUE('Kala1400 (27)'!Q41)</f>
        <v>0</v>
      </c>
      <c r="F25" s="149">
        <f>VALUE('Kala1400 (27)'!B41)</f>
        <v>0</v>
      </c>
    </row>
    <row r="26" spans="1:6">
      <c r="A26" s="149">
        <f>'Kala1400 (27)'!AB42</f>
        <v>0</v>
      </c>
      <c r="B26" s="149">
        <f t="shared" si="0"/>
        <v>0</v>
      </c>
      <c r="C26" s="149">
        <f>VALUE('Kala1400 (27)'!V42)</f>
        <v>0</v>
      </c>
      <c r="D26" s="149">
        <f>VALUE('Kala1400 (27)'!T42)</f>
        <v>0</v>
      </c>
      <c r="E26" s="149">
        <f>VALUE('Kala1400 (27)'!Q42)</f>
        <v>0</v>
      </c>
      <c r="F26" s="149">
        <f>VALUE('Kala1400 (27)'!B42)</f>
        <v>0</v>
      </c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24">
    <tabColor rgb="FF7030A0"/>
    <pageSetUpPr fitToPage="1"/>
  </sheetPr>
  <dimension ref="A3:J26"/>
  <sheetViews>
    <sheetView rightToLeft="1" zoomScale="80" zoomScaleNormal="80" workbookViewId="0">
      <selection activeCell="M6" sqref="M6"/>
    </sheetView>
  </sheetViews>
  <sheetFormatPr defaultColWidth="10.28515625" defaultRowHeight="21"/>
  <cols>
    <col min="1" max="1" width="34.85546875" style="13" bestFit="1" customWidth="1"/>
    <col min="2" max="2" width="22.140625" style="13" customWidth="1"/>
    <col min="3" max="3" width="10.42578125" style="13" bestFit="1" customWidth="1"/>
    <col min="4" max="4" width="13.710937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31.5" thickBot="1">
      <c r="A4" s="267" t="s">
        <v>318</v>
      </c>
      <c r="B4" s="294" t="str">
        <f>'Kala1401 (27)'!W5</f>
        <v>ذرت,ذرت خوراك دام</v>
      </c>
      <c r="C4" s="266" t="str">
        <f>'Kala1401 (27)'!C4:G5</f>
        <v>از تاریخ: 1401/01/01</v>
      </c>
      <c r="D4" s="267"/>
      <c r="E4" s="266" t="str">
        <f>'Kala1401 (27)'!C6</f>
        <v>تا تاریخ: 1401/01/22</v>
      </c>
      <c r="G4" s="293" t="s">
        <v>314</v>
      </c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(27)'!$A$2:$G$10,2,FALSE),0)</f>
        <v>152</v>
      </c>
      <c r="D6" s="21">
        <f>IFERROR(VLOOKUP($A6,'FKala1400 (27)'!$A$2:$G$10,3,FALSE),0)</f>
        <v>32</v>
      </c>
      <c r="E6" s="21">
        <f>IFERROR(VLOOKUP($A6,'FKala1400 (27)'!$A$2:$G$10,4,FALSE),0)</f>
        <v>11</v>
      </c>
      <c r="F6" s="21">
        <f>IFERROR(VLOOKUP($A6,'FKala1400 (27)'!$A$2:$G$10,5,FALSE),0)</f>
        <v>173</v>
      </c>
      <c r="G6" s="119">
        <f>IFERROR(VLOOKUP($A6,'FKala1400 (27)'!$A$2:$G$10,6,FALSE),0)</f>
        <v>32854340000</v>
      </c>
    </row>
    <row r="7" spans="1:10">
      <c r="A7" s="299"/>
      <c r="B7" s="23" t="s">
        <v>297</v>
      </c>
      <c r="C7" s="24">
        <f>IFERROR(VLOOKUP($A6,'FKala1401 (27)'!$A$2:$G$10,2,FALSE),0)</f>
        <v>48</v>
      </c>
      <c r="D7" s="24">
        <f>IFERROR(VLOOKUP($A6,'FKala1401 (27)'!$A$2:$G$10,3,FALSE),0)</f>
        <v>31</v>
      </c>
      <c r="E7" s="24">
        <f>IFERROR(VLOOKUP($A6,'FKala1401 (27)'!$A$2:$G$10,4,FALSE),0)</f>
        <v>24</v>
      </c>
      <c r="F7" s="24">
        <f>IFERROR(VLOOKUP($A6,'FKala1401 (27)'!$A$2:$G$10,5,FALSE),0)</f>
        <v>55</v>
      </c>
      <c r="G7" s="24">
        <f>IFERROR(VLOOKUP($A6,'FKala1401 (27)'!$A$2:$G$10,6,FALSE),0)</f>
        <v>13590842300</v>
      </c>
    </row>
    <row r="8" spans="1:10" ht="30" customHeight="1" thickBot="1">
      <c r="A8" s="300"/>
      <c r="B8" s="26" t="s">
        <v>51</v>
      </c>
      <c r="C8" s="27">
        <f>IFERROR(C7/C6-1,"-")</f>
        <v>-0.68421052631578949</v>
      </c>
      <c r="D8" s="27">
        <f>IFERROR(D7/D6-1,"-")</f>
        <v>-3.125E-2</v>
      </c>
      <c r="E8" s="27">
        <f>IFERROR(E7/E6-1,"-")</f>
        <v>1.1818181818181817</v>
      </c>
      <c r="F8" s="27">
        <f>IFERROR(F7/F6-1,"-")</f>
        <v>-0.68208092485549132</v>
      </c>
      <c r="G8" s="27">
        <f>IFERROR(G7/G6-1,"-")</f>
        <v>-0.58633038131339732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(27)'!$A$2:$G$10,2,FALSE),0)</f>
        <v>0</v>
      </c>
      <c r="D9" s="21">
        <f>IFERROR(VLOOKUP($A9,'FKala1400 (27)'!$A$2:$G$10,3,FALSE),0)</f>
        <v>0</v>
      </c>
      <c r="E9" s="21">
        <f>IFERROR(VLOOKUP($A9,'FKala1400 (27)'!$A$2:$G$10,4,FALSE),0)</f>
        <v>0</v>
      </c>
      <c r="F9" s="21">
        <f>IFERROR(VLOOKUP($A9,'FKala1400 (27)'!$A$2:$G$10,5,FALSE),0)</f>
        <v>0</v>
      </c>
      <c r="G9" s="55">
        <f>IFERROR(VLOOKUP($A9,'FKala1400 (27)'!$A$2:$G$10,6,FALSE),0)</f>
        <v>0</v>
      </c>
    </row>
    <row r="10" spans="1:10" ht="21" customHeight="1">
      <c r="A10" s="301"/>
      <c r="B10" s="23" t="s">
        <v>297</v>
      </c>
      <c r="C10" s="24">
        <f>IFERROR(VLOOKUP($A9,'FKala1401 (27)'!$A$2:$G$10,2,FALSE),0)</f>
        <v>0</v>
      </c>
      <c r="D10" s="24">
        <f>IFERROR(VLOOKUP($A9,'FKala1401 (27)'!$A$2:$G$10,3,FALSE),0)</f>
        <v>0</v>
      </c>
      <c r="E10" s="24">
        <f>IFERROR(VLOOKUP($A9,'FKala1401 (27)'!$A$2:$G$10,4,FALSE),0)</f>
        <v>0</v>
      </c>
      <c r="F10" s="24">
        <f>IFERROR(VLOOKUP($A9,'FKala1401 (27)'!$A$2:$G$10,5,FALSE),0)</f>
        <v>0</v>
      </c>
      <c r="G10" s="24">
        <f>IFERROR(VLOOKUP($A9,'FKala1401 (27)'!$A$2:$G$10,6,FALSE),0)</f>
        <v>0</v>
      </c>
    </row>
    <row r="11" spans="1:10" ht="30" customHeight="1" thickBot="1">
      <c r="A11" s="301"/>
      <c r="B11" s="29" t="s">
        <v>51</v>
      </c>
      <c r="C11" s="30" t="str">
        <f>IFERROR(C10/C9-1,"-")</f>
        <v>-</v>
      </c>
      <c r="D11" s="30" t="str">
        <f>IFERROR(D10/D9-1,"-")</f>
        <v>-</v>
      </c>
      <c r="E11" s="30" t="str">
        <f>IFERROR(E10/E9-1,"-")</f>
        <v>-</v>
      </c>
      <c r="F11" s="30" t="str">
        <f>IFERROR(F10/F9-1,"-")</f>
        <v>-</v>
      </c>
      <c r="G11" s="30" t="str">
        <f>IFERROR(G10/G9-1,"-")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IFERROR(VLOOKUP($A12,'FKala1400 (27)'!$A$2:$G$10,2,FALSE),0)</f>
        <v>13</v>
      </c>
      <c r="D12" s="34">
        <f>IFERROR(VLOOKUP($A12,'FKala1400 (27)'!$A$2:$G$10,3,FALSE),0)</f>
        <v>5</v>
      </c>
      <c r="E12" s="34">
        <f>IFERROR(VLOOKUP($A12,'FKala1400 (27)'!$A$2:$G$10,4,FALSE),0)</f>
        <v>4</v>
      </c>
      <c r="F12" s="34">
        <f>IFERROR(VLOOKUP($A12,'FKala1400 (27)'!$A$2:$G$10,5,FALSE),0)</f>
        <v>14</v>
      </c>
      <c r="G12" s="57">
        <f>IFERROR(VLOOKUP($A12,'FKala1400 (27)'!$A$2:$G$10,6,FALSE),0)</f>
        <v>560340875</v>
      </c>
    </row>
    <row r="13" spans="1:10" ht="21" customHeight="1">
      <c r="A13" s="301"/>
      <c r="B13" s="23" t="s">
        <v>297</v>
      </c>
      <c r="C13" s="24">
        <f>IFERROR(VLOOKUP($A12,'FKala1401 (27)'!$A$2:$G$10,2,FALSE),0)</f>
        <v>18</v>
      </c>
      <c r="D13" s="24">
        <f>IFERROR(VLOOKUP($A12,'FKala1401 (27)'!$A$2:$G$10,3,FALSE),0)</f>
        <v>13</v>
      </c>
      <c r="E13" s="24">
        <f>IFERROR(VLOOKUP($A12,'FKala1401 (27)'!$A$2:$G$10,4,FALSE),0)</f>
        <v>5</v>
      </c>
      <c r="F13" s="24">
        <f>IFERROR(VLOOKUP($A12,'FKala1401 (27)'!$A$2:$G$10,5,FALSE),0)</f>
        <v>26</v>
      </c>
      <c r="G13" s="24">
        <f>IFERROR(VLOOKUP($A12,'FKala1401 (27)'!$A$2:$G$10,6,FALSE),0)</f>
        <v>1113187500</v>
      </c>
    </row>
    <row r="14" spans="1:10" ht="30" customHeight="1" thickBot="1">
      <c r="A14" s="301"/>
      <c r="B14" s="36" t="s">
        <v>51</v>
      </c>
      <c r="C14" s="30">
        <f>IFERROR(C13/C12-1,"-")</f>
        <v>0.38461538461538458</v>
      </c>
      <c r="D14" s="30">
        <f>IFERROR(D13/D12-1,"-")</f>
        <v>1.6</v>
      </c>
      <c r="E14" s="30">
        <f>IFERROR(E13/E12-1,"-")</f>
        <v>0.25</v>
      </c>
      <c r="F14" s="30">
        <f>IFERROR(F13/F12-1,"-")</f>
        <v>0.85714285714285721</v>
      </c>
      <c r="G14" s="30">
        <f>IFERROR(G13/G12-1,"-")</f>
        <v>0.98662555181254619</v>
      </c>
    </row>
    <row r="15" spans="1:10">
      <c r="A15" s="413" t="s">
        <v>59</v>
      </c>
      <c r="B15" s="37" t="s">
        <v>104</v>
      </c>
      <c r="C15" s="38">
        <f>C12+C9+C6</f>
        <v>165</v>
      </c>
      <c r="D15" s="38">
        <f t="shared" ref="D15:G16" si="0">D12+D9+D6</f>
        <v>37</v>
      </c>
      <c r="E15" s="38">
        <f t="shared" si="0"/>
        <v>15</v>
      </c>
      <c r="F15" s="38">
        <f t="shared" si="0"/>
        <v>187</v>
      </c>
      <c r="G15" s="38">
        <f t="shared" si="0"/>
        <v>33414680875</v>
      </c>
    </row>
    <row r="16" spans="1:10" ht="21.75" thickBot="1">
      <c r="A16" s="414"/>
      <c r="B16" s="23" t="s">
        <v>297</v>
      </c>
      <c r="C16" s="40">
        <f>C13+C10+C7</f>
        <v>66</v>
      </c>
      <c r="D16" s="40">
        <f t="shared" si="0"/>
        <v>44</v>
      </c>
      <c r="E16" s="40">
        <f t="shared" si="0"/>
        <v>29</v>
      </c>
      <c r="F16" s="40">
        <f t="shared" si="0"/>
        <v>81</v>
      </c>
      <c r="G16" s="40">
        <f t="shared" si="0"/>
        <v>14704029800</v>
      </c>
    </row>
    <row r="17" spans="1:7" ht="30" customHeight="1" thickBot="1">
      <c r="A17" s="415"/>
      <c r="B17" s="42" t="s">
        <v>51</v>
      </c>
      <c r="C17" s="43">
        <f>IFERROR(C16/C15-1,"-")</f>
        <v>-0.6</v>
      </c>
      <c r="D17" s="43">
        <f>IFERROR(D16/D15-1,"-")</f>
        <v>0.18918918918918926</v>
      </c>
      <c r="E17" s="43">
        <f>IFERROR(E16/E15-1,"-")</f>
        <v>0.93333333333333335</v>
      </c>
      <c r="F17" s="43">
        <f>IFERROR(F16/F15-1,"-")</f>
        <v>-0.5668449197860963</v>
      </c>
      <c r="G17" s="43">
        <f>IFERROR(G16/G15-1,"-")</f>
        <v>-0.55995300822994909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scale="97" orientation="landscape" horizontalDpi="1200" verticalDpi="12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25">
    <tabColor rgb="FF92D050"/>
  </sheetPr>
  <dimension ref="A1:AF29"/>
  <sheetViews>
    <sheetView zoomScale="80" zoomScaleNormal="80" workbookViewId="0">
      <selection activeCell="M6" sqref="M6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136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305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307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516">
        <v>5000000</v>
      </c>
      <c r="C18" s="517"/>
      <c r="D18" s="245">
        <v>1</v>
      </c>
      <c r="E18" s="256">
        <v>0</v>
      </c>
      <c r="F18" s="245">
        <v>0</v>
      </c>
      <c r="G18" s="516">
        <v>0</v>
      </c>
      <c r="H18" s="517"/>
      <c r="I18" s="245">
        <v>0</v>
      </c>
      <c r="J18" s="259">
        <v>0</v>
      </c>
      <c r="K18" s="261">
        <v>0</v>
      </c>
      <c r="L18" s="259">
        <v>0</v>
      </c>
      <c r="M18" s="261">
        <v>3</v>
      </c>
      <c r="N18" s="510">
        <v>0</v>
      </c>
      <c r="O18" s="511"/>
      <c r="P18" s="512"/>
      <c r="Q18" s="513">
        <v>0</v>
      </c>
      <c r="R18" s="509"/>
      <c r="S18" s="259">
        <v>0</v>
      </c>
      <c r="T18" s="261">
        <v>3</v>
      </c>
      <c r="U18" s="259">
        <v>0</v>
      </c>
      <c r="V18" s="513">
        <v>3</v>
      </c>
      <c r="W18" s="509"/>
      <c r="X18" s="508" t="s">
        <v>8</v>
      </c>
      <c r="Y18" s="509"/>
      <c r="Z18" s="508" t="s">
        <v>27</v>
      </c>
      <c r="AA18" s="509"/>
      <c r="AB18" s="482" t="s">
        <v>43</v>
      </c>
      <c r="AC18" s="509"/>
      <c r="AD18" s="254" t="s">
        <v>64</v>
      </c>
      <c r="AE18" s="167"/>
    </row>
    <row r="19" spans="1:31" ht="29.6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514"/>
      <c r="AC19" s="515"/>
      <c r="AD19" s="166"/>
      <c r="AE19" s="167"/>
    </row>
    <row r="20" spans="1:31" ht="29.65" customHeight="1">
      <c r="A20" s="168"/>
      <c r="B20" s="484">
        <v>2088116046417</v>
      </c>
      <c r="C20" s="485"/>
      <c r="D20" s="247">
        <v>292</v>
      </c>
      <c r="E20" s="255">
        <v>534204602250</v>
      </c>
      <c r="F20" s="247">
        <v>188</v>
      </c>
      <c r="G20" s="484">
        <v>1576005132539</v>
      </c>
      <c r="H20" s="485"/>
      <c r="I20" s="247">
        <v>173</v>
      </c>
      <c r="J20" s="258">
        <v>156334953000</v>
      </c>
      <c r="K20" s="260">
        <v>109</v>
      </c>
      <c r="L20" s="258">
        <v>1151659165140</v>
      </c>
      <c r="M20" s="260">
        <v>392</v>
      </c>
      <c r="N20" s="486">
        <v>203424317100</v>
      </c>
      <c r="O20" s="487"/>
      <c r="P20" s="488"/>
      <c r="Q20" s="489">
        <v>48</v>
      </c>
      <c r="R20" s="483"/>
      <c r="S20" s="258">
        <v>3809550129394</v>
      </c>
      <c r="T20" s="260">
        <v>882</v>
      </c>
      <c r="U20" s="258">
        <v>3867028559129</v>
      </c>
      <c r="V20" s="489">
        <v>777</v>
      </c>
      <c r="W20" s="483"/>
      <c r="X20" s="482" t="s">
        <v>8</v>
      </c>
      <c r="Y20" s="483"/>
      <c r="Z20" s="482" t="s">
        <v>27</v>
      </c>
      <c r="AA20" s="483"/>
      <c r="AB20" s="482" t="s">
        <v>28</v>
      </c>
      <c r="AC20" s="483"/>
      <c r="AD20" s="253" t="s">
        <v>65</v>
      </c>
      <c r="AE20" s="167"/>
    </row>
    <row r="21" spans="1:31" ht="10.35" customHeight="1">
      <c r="A21" s="168"/>
      <c r="B21" s="484">
        <v>426177471270</v>
      </c>
      <c r="C21" s="485"/>
      <c r="D21" s="247">
        <v>155</v>
      </c>
      <c r="E21" s="255">
        <v>340830223640</v>
      </c>
      <c r="F21" s="247">
        <v>28</v>
      </c>
      <c r="G21" s="484">
        <v>68872099619</v>
      </c>
      <c r="H21" s="485"/>
      <c r="I21" s="247">
        <v>10</v>
      </c>
      <c r="J21" s="258">
        <v>270215034701</v>
      </c>
      <c r="K21" s="260">
        <v>73</v>
      </c>
      <c r="L21" s="258">
        <v>765835279730</v>
      </c>
      <c r="M21" s="260">
        <v>159</v>
      </c>
      <c r="N21" s="486">
        <v>167110014212</v>
      </c>
      <c r="O21" s="487"/>
      <c r="P21" s="488"/>
      <c r="Q21" s="489">
        <v>18</v>
      </c>
      <c r="R21" s="483"/>
      <c r="S21" s="258">
        <v>1219574604057</v>
      </c>
      <c r="T21" s="260">
        <v>251</v>
      </c>
      <c r="U21" s="258">
        <v>1046109764766</v>
      </c>
      <c r="V21" s="489">
        <v>252</v>
      </c>
      <c r="W21" s="483"/>
      <c r="X21" s="482" t="s">
        <v>8</v>
      </c>
      <c r="Y21" s="483"/>
      <c r="Z21" s="482" t="s">
        <v>27</v>
      </c>
      <c r="AA21" s="483"/>
      <c r="AB21" s="482" t="s">
        <v>42</v>
      </c>
      <c r="AC21" s="483"/>
      <c r="AD21" s="253" t="s">
        <v>66</v>
      </c>
      <c r="AE21" s="167"/>
    </row>
    <row r="22" spans="1:31" ht="29.65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29.65" customHeight="1"/>
    <row r="24" spans="1:31" ht="74.099999999999994" customHeight="1"/>
    <row r="25" spans="1:31" ht="62.1" customHeight="1"/>
    <row r="26" spans="1:31" ht="62.85" customHeight="1">
      <c r="A26" s="490" t="s">
        <v>9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</row>
    <row r="27" spans="1:31" ht="5.85" customHeight="1"/>
    <row r="28" spans="1:31" ht="22.15" customHeight="1"/>
    <row r="29" spans="1:31" ht="1.5" customHeight="1"/>
  </sheetData>
  <mergeCells count="54">
    <mergeCell ref="AB18:AC19"/>
    <mergeCell ref="A26:R26"/>
    <mergeCell ref="B21:C21"/>
    <mergeCell ref="G21:H21"/>
    <mergeCell ref="N21:P21"/>
    <mergeCell ref="Q21:R21"/>
    <mergeCell ref="Z21:AA21"/>
    <mergeCell ref="AB21:AC21"/>
    <mergeCell ref="V21:W21"/>
    <mergeCell ref="X21:Y21"/>
    <mergeCell ref="AB20:AC20"/>
    <mergeCell ref="B18:C18"/>
    <mergeCell ref="G18:H18"/>
    <mergeCell ref="X20:Y20"/>
    <mergeCell ref="Z20:AA20"/>
    <mergeCell ref="B20:C20"/>
    <mergeCell ref="G20:H20"/>
    <mergeCell ref="N20:P20"/>
    <mergeCell ref="Q20:R20"/>
    <mergeCell ref="V20:W20"/>
    <mergeCell ref="N18:P18"/>
    <mergeCell ref="Q18:R18"/>
    <mergeCell ref="V18:W18"/>
    <mergeCell ref="X18:Y18"/>
    <mergeCell ref="Z18:AA18"/>
    <mergeCell ref="C6:G7"/>
    <mergeCell ref="C8:G8"/>
    <mergeCell ref="W10:AB12"/>
    <mergeCell ref="A12:V13"/>
    <mergeCell ref="B17:C17"/>
    <mergeCell ref="G17:H17"/>
    <mergeCell ref="N17:P17"/>
    <mergeCell ref="Q17:R17"/>
    <mergeCell ref="V17:W17"/>
    <mergeCell ref="B16:D16"/>
    <mergeCell ref="E16:F16"/>
    <mergeCell ref="G16:I16"/>
    <mergeCell ref="J16:K16"/>
    <mergeCell ref="L16:M16"/>
    <mergeCell ref="C4:G5"/>
    <mergeCell ref="W13:AB14"/>
    <mergeCell ref="O2:Q10"/>
    <mergeCell ref="Y2:AB2"/>
    <mergeCell ref="W3:AB4"/>
    <mergeCell ref="AA5:AB6"/>
    <mergeCell ref="W5:Z6"/>
    <mergeCell ref="AC12:AF13"/>
    <mergeCell ref="N16:R16"/>
    <mergeCell ref="S16:T16"/>
    <mergeCell ref="U16:W16"/>
    <mergeCell ref="X16:Y17"/>
    <mergeCell ref="Z16:AA17"/>
    <mergeCell ref="AB16:AC17"/>
    <mergeCell ref="AD16:AD17"/>
  </mergeCells>
  <hyperlinks>
    <hyperlink ref="D18" r:id="rId1" display="http://172.16.90.7:88/ReportViewer.aspx?reportName=PProductStatisticsPecuniary&amp;@Clicked=Clicked&amp;@Detail=Pecuniary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7F00-000000000000}"/>
    <hyperlink ref="F18" r:id="rId2" display="http://172.16.90.7:88/ReportViewer.aspx?reportName=PProductStatisticsDetailReport&amp;@Clicked=Clicked&amp;@Detail=Writ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1000000}"/>
    <hyperlink ref="I18" r:id="rId3" display="http://172.16.90.7:88/ReportViewer.aspx?reportName=PProductStatisticsDetailReport&amp;@Clicked=Clicked&amp;@Detail=Incapacity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2000000}"/>
    <hyperlink ref="K18" r:id="rId4" display="http://172.16.90.7:88/ReportViewer.aspx?reportName=PProductStatisticsDetailReport&amp;@Clicked=Clicked&amp;@Detail=Absolution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3000000}"/>
    <hyperlink ref="M18" r:id="rId5" display="http://172.16.90.7:88/ReportViewer.aspx?reportName=PProductStatisticsDetailReport&amp;@Clicked=Clicked&amp;@Detail=Penalty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4000000}"/>
    <hyperlink ref="Q18" r:id="rId6" display="http://172.16.90.7:88/ReportViewer.aspx?reportName=PProductStatisticsDetailReport&amp;@Clicked=Clicked&amp;@Detail=Remained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5000000}"/>
    <hyperlink ref="T18" r:id="rId7" display="http://172.16.90.7:88/ReportViewer.aspx?reportName=PProductStatisticsDetailReport&amp;@Clicked=Clicked&amp;@Detail=Output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6000000}"/>
    <hyperlink ref="V18" r:id="rId8" display="http://172.16.90.7:88/ReportViewer.aspx?reportName=PProductStatisticsDetailReport&amp;@Clicked=Clicked&amp;@Detail=Input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7000000}"/>
    <hyperlink ref="D20" r:id="rId9" display="http://172.16.90.7:88/ReportViewer.aspx?reportName=PProductStatisticsPecuniary&amp;@Clicked=Clicked&amp;@Detail=Pecuniary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7F00-000008000000}"/>
    <hyperlink ref="F20" r:id="rId10" display="http://172.16.90.7:88/ReportViewer.aspx?reportName=PProductStatisticsDetailReport&amp;@Clicked=Clicked&amp;@Detail=Writ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9000000}"/>
    <hyperlink ref="I20" r:id="rId11" display="http://172.16.90.7:88/ReportViewer.aspx?reportName=PProductStatisticsDetailReport&amp;@Clicked=Clicked&amp;@Detail=Incapacity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A000000}"/>
    <hyperlink ref="K20" r:id="rId12" display="http://172.16.90.7:88/ReportViewer.aspx?reportName=PProductStatisticsDetailReport&amp;@Clicked=Clicked&amp;@Detail=Absolution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B000000}"/>
    <hyperlink ref="M20" r:id="rId13" display="http://172.16.90.7:88/ReportViewer.aspx?reportName=PProductStatisticsDetailReport&amp;@Clicked=Clicked&amp;@Detail=Penalty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C000000}"/>
    <hyperlink ref="Q20" r:id="rId14" display="http://172.16.90.7:88/ReportViewer.aspx?reportName=PProductStatisticsDetailReport&amp;@Clicked=Clicked&amp;@Detail=Remained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D000000}"/>
    <hyperlink ref="T20" r:id="rId15" display="http://172.16.90.7:88/ReportViewer.aspx?reportName=PProductStatisticsDetailReport&amp;@Clicked=Clicked&amp;@Detail=Output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E000000}"/>
    <hyperlink ref="V20" r:id="rId16" display="http://172.16.90.7:88/ReportViewer.aspx?reportName=PProductStatisticsDetailReport&amp;@Clicked=Clicked&amp;@Detail=Input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0F000000}"/>
    <hyperlink ref="D21" r:id="rId17" display="http://172.16.90.7:88/ReportViewer.aspx?reportName=PProductStatisticsPecuniary&amp;@Clicked=Clicked&amp;@Detail=Pecuniary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7F00-000010000000}"/>
    <hyperlink ref="F21" r:id="rId18" display="http://172.16.90.7:88/ReportViewer.aspx?reportName=PProductStatisticsDetailReport&amp;@Clicked=Clicked&amp;@Detail=Writ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11000000}"/>
    <hyperlink ref="I21" r:id="rId19" display="http://172.16.90.7:88/ReportViewer.aspx?reportName=PProductStatisticsDetailReport&amp;@Clicked=Clicked&amp;@Detail=Incapacity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12000000}"/>
    <hyperlink ref="K21" r:id="rId20" display="http://172.16.90.7:88/ReportViewer.aspx?reportName=PProductStatisticsDetailReport&amp;@Clicked=Clicked&amp;@Detail=Absolution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13000000}"/>
    <hyperlink ref="M21" r:id="rId21" display="http://172.16.90.7:88/ReportViewer.aspx?reportName=PProductStatisticsDetailReport&amp;@Clicked=Clicked&amp;@Detail=Penalty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14000000}"/>
    <hyperlink ref="Q21" r:id="rId22" display="http://172.16.90.7:88/ReportViewer.aspx?reportName=PProductStatisticsDetailReport&amp;@Clicked=Clicked&amp;@Detail=Remained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15000000}"/>
    <hyperlink ref="T21" r:id="rId23" display="http://172.16.90.7:88/ReportViewer.aspx?reportName=PProductStatisticsDetailReport&amp;@Clicked=Clicked&amp;@Detail=Output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16000000}"/>
    <hyperlink ref="V21" r:id="rId24" display="http://172.16.90.7:88/ReportViewer.aspx?reportName=PProductStatisticsDetailReport&amp;@Clicked=Clicked&amp;@Detail=Input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7F00-000017000000}"/>
  </hyperlinks>
  <pageMargins left="0.7" right="0.7" top="0.75" bottom="0.75" header="0.3" footer="0.3"/>
  <drawing r:id="rId25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26">
    <tabColor theme="7" tint="0.59999389629810485"/>
  </sheetPr>
  <dimension ref="A1:F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'Kala1400(28)'!AB16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'Kala1400(28)'!AB18</f>
        <v>پرونده ويژه بهداشت، دارو و درمان</v>
      </c>
      <c r="B2" s="149">
        <f>D2+E2-C2</f>
        <v>0</v>
      </c>
      <c r="C2" s="149">
        <f>VALUE('Kala1400(28)'!V18)</f>
        <v>3</v>
      </c>
      <c r="D2" s="149">
        <f>VALUE('Kala1400(28)'!T18)</f>
        <v>3</v>
      </c>
      <c r="E2" s="149">
        <f>VALUE('Kala1400(28)'!Q18)</f>
        <v>0</v>
      </c>
      <c r="F2" s="149">
        <f>VALUE('Kala1400(28)'!B18)</f>
        <v>5000000</v>
      </c>
    </row>
    <row r="3" spans="1:6">
      <c r="A3" s="149">
        <f>'Kala1400(28)'!AB19</f>
        <v>0</v>
      </c>
      <c r="B3" s="149">
        <f t="shared" ref="B3:B26" si="0">D3+E3-C3</f>
        <v>0</v>
      </c>
      <c r="C3" s="149">
        <f>VALUE('Kala1400(28)'!V19)</f>
        <v>0</v>
      </c>
      <c r="D3" s="149">
        <f>VALUE('Kala1400(28)'!T19)</f>
        <v>0</v>
      </c>
      <c r="E3" s="149">
        <f>VALUE('Kala1400(28)'!Q19)</f>
        <v>0</v>
      </c>
      <c r="F3" s="149">
        <f>VALUE('Kala1400(28)'!B19)</f>
        <v>0</v>
      </c>
    </row>
    <row r="4" spans="1:6">
      <c r="A4" s="149" t="str">
        <f>'Kala1400(28)'!AB20</f>
        <v>کالا و خدمات</v>
      </c>
      <c r="B4" s="149">
        <f t="shared" si="0"/>
        <v>153</v>
      </c>
      <c r="C4" s="149">
        <f>VALUE('Kala1400(28)'!V20)</f>
        <v>777</v>
      </c>
      <c r="D4" s="149">
        <f>VALUE('Kala1400(28)'!T20)</f>
        <v>882</v>
      </c>
      <c r="E4" s="149">
        <f>VALUE('Kala1400(28)'!Q20)</f>
        <v>48</v>
      </c>
      <c r="F4" s="149">
        <f>VALUE('Kala1400(28)'!B20)</f>
        <v>2088116046417</v>
      </c>
    </row>
    <row r="5" spans="1:6">
      <c r="A5" s="149" t="str">
        <f>'Kala1400(28)'!AB21</f>
        <v>پرونده قاچاق کالا و ارز</v>
      </c>
      <c r="B5" s="149">
        <f t="shared" si="0"/>
        <v>17</v>
      </c>
      <c r="C5" s="149">
        <f>VALUE('Kala1400(28)'!V21)</f>
        <v>252</v>
      </c>
      <c r="D5" s="149">
        <f>VALUE('Kala1400(28)'!T21)</f>
        <v>251</v>
      </c>
      <c r="E5" s="149">
        <f>VALUE('Kala1400(28)'!Q21)</f>
        <v>18</v>
      </c>
      <c r="F5" s="149">
        <f>VALUE('Kala1400(28)'!B21)</f>
        <v>426177471270</v>
      </c>
    </row>
    <row r="6" spans="1:6">
      <c r="A6" s="149">
        <f>'Kala1400(28)'!AB22</f>
        <v>0</v>
      </c>
      <c r="B6" s="149">
        <f t="shared" si="0"/>
        <v>0</v>
      </c>
      <c r="C6" s="149">
        <f>VALUE('Kala1400(28)'!V22)</f>
        <v>0</v>
      </c>
      <c r="D6" s="149">
        <f>VALUE('Kala1400(28)'!T22)</f>
        <v>0</v>
      </c>
      <c r="E6" s="149">
        <f>VALUE('Kala1400(28)'!Q22)</f>
        <v>0</v>
      </c>
      <c r="F6" s="149">
        <f>VALUE('Kala1400(28)'!B22)</f>
        <v>0</v>
      </c>
    </row>
    <row r="7" spans="1:6">
      <c r="A7" s="149">
        <f>'Kala1400(28)'!AB23</f>
        <v>0</v>
      </c>
      <c r="B7" s="149">
        <f t="shared" si="0"/>
        <v>0</v>
      </c>
      <c r="C7" s="149">
        <f>VALUE('Kala1400(28)'!V23)</f>
        <v>0</v>
      </c>
      <c r="D7" s="149">
        <f>VALUE('Kala1400(28)'!T23)</f>
        <v>0</v>
      </c>
      <c r="E7" s="149">
        <f>VALUE('Kala1400(28)'!Q23)</f>
        <v>0</v>
      </c>
      <c r="F7" s="149">
        <f>VALUE('Kala1400(28)'!B23)</f>
        <v>0</v>
      </c>
    </row>
    <row r="8" spans="1:6">
      <c r="A8" s="149">
        <f>'Kala1400(28)'!AB24</f>
        <v>0</v>
      </c>
      <c r="B8" s="149">
        <f t="shared" si="0"/>
        <v>0</v>
      </c>
      <c r="C8" s="149">
        <f>VALUE('Kala1400(28)'!V24)</f>
        <v>0</v>
      </c>
      <c r="D8" s="149">
        <f>VALUE('Kala1400(28)'!T24)</f>
        <v>0</v>
      </c>
      <c r="E8" s="149">
        <f>VALUE('Kala1400(28)'!Q24)</f>
        <v>0</v>
      </c>
      <c r="F8" s="149">
        <f>VALUE('Kala1400(28)'!B24)</f>
        <v>0</v>
      </c>
    </row>
    <row r="9" spans="1:6">
      <c r="A9" s="149">
        <f>'Kala1400(28)'!AB25</f>
        <v>0</v>
      </c>
      <c r="B9" s="149">
        <f t="shared" si="0"/>
        <v>0</v>
      </c>
      <c r="C9" s="149">
        <f>VALUE('Kala1400(28)'!V25)</f>
        <v>0</v>
      </c>
      <c r="D9" s="149">
        <f>VALUE('Kala1400(28)'!T25)</f>
        <v>0</v>
      </c>
      <c r="E9" s="149">
        <f>VALUE('Kala1400(28)'!Q25)</f>
        <v>0</v>
      </c>
      <c r="F9" s="149">
        <f>VALUE('Kala1400(28)'!B25)</f>
        <v>0</v>
      </c>
    </row>
    <row r="10" spans="1:6">
      <c r="A10" s="149">
        <f>'Kala1400(28)'!AB26</f>
        <v>0</v>
      </c>
      <c r="B10" s="149">
        <f t="shared" si="0"/>
        <v>0</v>
      </c>
      <c r="C10" s="149">
        <f>VALUE('Kala1400(28)'!V26)</f>
        <v>0</v>
      </c>
      <c r="D10" s="149">
        <f>VALUE('Kala1400(28)'!T26)</f>
        <v>0</v>
      </c>
      <c r="E10" s="149">
        <f>VALUE('Kala1400(28)'!Q26)</f>
        <v>0</v>
      </c>
      <c r="F10" s="149">
        <f>VALUE('Kala1400(28)'!B26)</f>
        <v>0</v>
      </c>
    </row>
    <row r="11" spans="1:6">
      <c r="A11" s="149">
        <f>'Kala1400(28)'!AB27</f>
        <v>0</v>
      </c>
      <c r="B11" s="149">
        <f t="shared" si="0"/>
        <v>0</v>
      </c>
      <c r="C11" s="149">
        <f>VALUE('Kala1400(28)'!V27)</f>
        <v>0</v>
      </c>
      <c r="D11" s="149">
        <f>VALUE('Kala1400(28)'!T27)</f>
        <v>0</v>
      </c>
      <c r="E11" s="149">
        <f>VALUE('Kala1400(28)'!Q27)</f>
        <v>0</v>
      </c>
      <c r="F11" s="149">
        <f>VALUE('Kala1400(28)'!B27)</f>
        <v>0</v>
      </c>
    </row>
    <row r="12" spans="1:6">
      <c r="A12" s="149">
        <f>'Kala1400(28)'!AB28</f>
        <v>0</v>
      </c>
      <c r="B12" s="149">
        <f t="shared" si="0"/>
        <v>0</v>
      </c>
      <c r="C12" s="149">
        <f>VALUE('Kala1400(28)'!V28)</f>
        <v>0</v>
      </c>
      <c r="D12" s="149">
        <f>VALUE('Kala1400(28)'!T28)</f>
        <v>0</v>
      </c>
      <c r="E12" s="149">
        <f>VALUE('Kala1400(28)'!Q28)</f>
        <v>0</v>
      </c>
      <c r="F12" s="149">
        <f>VALUE('Kala1400(28)'!B28)</f>
        <v>0</v>
      </c>
    </row>
    <row r="13" spans="1:6">
      <c r="A13" s="149">
        <f>'Kala1400(28)'!AB29</f>
        <v>0</v>
      </c>
      <c r="B13" s="149">
        <f t="shared" si="0"/>
        <v>0</v>
      </c>
      <c r="C13" s="149">
        <f>VALUE('Kala1400(28)'!V29)</f>
        <v>0</v>
      </c>
      <c r="D13" s="149">
        <f>VALUE('Kala1400(28)'!T29)</f>
        <v>0</v>
      </c>
      <c r="E13" s="149">
        <f>VALUE('Kala1400(28)'!Q29)</f>
        <v>0</v>
      </c>
      <c r="F13" s="149">
        <f>VALUE('Kala1400(28)'!B29)</f>
        <v>0</v>
      </c>
    </row>
    <row r="14" spans="1:6">
      <c r="A14" s="149">
        <f>'Kala1400(28)'!AB30</f>
        <v>0</v>
      </c>
      <c r="B14" s="149">
        <f t="shared" si="0"/>
        <v>0</v>
      </c>
      <c r="C14" s="149">
        <f>VALUE('Kala1400(28)'!V30)</f>
        <v>0</v>
      </c>
      <c r="D14" s="149">
        <f>VALUE('Kala1400(28)'!T30)</f>
        <v>0</v>
      </c>
      <c r="E14" s="149">
        <f>VALUE('Kala1400(28)'!Q30)</f>
        <v>0</v>
      </c>
      <c r="F14" s="149">
        <f>VALUE('Kala1400(28)'!B30)</f>
        <v>0</v>
      </c>
    </row>
    <row r="15" spans="1:6">
      <c r="A15" s="149">
        <f>'Kala1400(28)'!AB31</f>
        <v>0</v>
      </c>
      <c r="B15" s="149">
        <f t="shared" si="0"/>
        <v>0</v>
      </c>
      <c r="C15" s="149">
        <f>VALUE('Kala1400(28)'!V31)</f>
        <v>0</v>
      </c>
      <c r="D15" s="149">
        <f>VALUE('Kala1400(28)'!T31)</f>
        <v>0</v>
      </c>
      <c r="E15" s="149">
        <f>VALUE('Kala1400(28)'!Q31)</f>
        <v>0</v>
      </c>
      <c r="F15" s="149">
        <f>VALUE('Kala1400(28)'!B31)</f>
        <v>0</v>
      </c>
    </row>
    <row r="16" spans="1:6">
      <c r="A16" s="149">
        <f>'Kala1400(28)'!AB32</f>
        <v>0</v>
      </c>
      <c r="B16" s="149">
        <f t="shared" si="0"/>
        <v>0</v>
      </c>
      <c r="C16" s="149">
        <f>VALUE('Kala1400(28)'!V32)</f>
        <v>0</v>
      </c>
      <c r="D16" s="149">
        <f>VALUE('Kala1400(28)'!T32)</f>
        <v>0</v>
      </c>
      <c r="E16" s="149">
        <f>VALUE('Kala1400(28)'!Q32)</f>
        <v>0</v>
      </c>
      <c r="F16" s="149">
        <f>VALUE('Kala1400(28)'!B32)</f>
        <v>0</v>
      </c>
    </row>
    <row r="17" spans="1:6">
      <c r="A17" s="149">
        <f>'Kala1400(28)'!AB33</f>
        <v>0</v>
      </c>
      <c r="B17" s="149">
        <f t="shared" si="0"/>
        <v>0</v>
      </c>
      <c r="C17" s="149">
        <f>VALUE('Kala1400(28)'!V33)</f>
        <v>0</v>
      </c>
      <c r="D17" s="149">
        <f>VALUE('Kala1400(28)'!T33)</f>
        <v>0</v>
      </c>
      <c r="E17" s="149">
        <f>VALUE('Kala1400(28)'!Q33)</f>
        <v>0</v>
      </c>
      <c r="F17" s="149">
        <f>VALUE('Kala1400(28)'!B33)</f>
        <v>0</v>
      </c>
    </row>
    <row r="18" spans="1:6">
      <c r="A18" s="149">
        <f>'Kala1400(28)'!AB34</f>
        <v>0</v>
      </c>
      <c r="B18" s="149">
        <f t="shared" si="0"/>
        <v>0</v>
      </c>
      <c r="C18" s="149">
        <f>VALUE('Kala1400(28)'!V34)</f>
        <v>0</v>
      </c>
      <c r="D18" s="149">
        <f>VALUE('Kala1400(28)'!T34)</f>
        <v>0</v>
      </c>
      <c r="E18" s="149">
        <f>VALUE('Kala1400(28)'!Q34)</f>
        <v>0</v>
      </c>
      <c r="F18" s="149">
        <f>VALUE('Kala1400(28)'!B34)</f>
        <v>0</v>
      </c>
    </row>
    <row r="19" spans="1:6">
      <c r="A19" s="149">
        <f>'Kala1400(28)'!AB35</f>
        <v>0</v>
      </c>
      <c r="B19" s="149">
        <f t="shared" si="0"/>
        <v>0</v>
      </c>
      <c r="C19" s="149">
        <f>VALUE('Kala1400(28)'!V35)</f>
        <v>0</v>
      </c>
      <c r="D19" s="149">
        <f>VALUE('Kala1400(28)'!T35)</f>
        <v>0</v>
      </c>
      <c r="E19" s="149">
        <f>VALUE('Kala1400(28)'!Q35)</f>
        <v>0</v>
      </c>
      <c r="F19" s="149">
        <f>VALUE('Kala1400(28)'!B35)</f>
        <v>0</v>
      </c>
    </row>
    <row r="20" spans="1:6">
      <c r="A20" s="149">
        <f>'Kala1400(28)'!AB36</f>
        <v>0</v>
      </c>
      <c r="B20" s="149">
        <f t="shared" si="0"/>
        <v>0</v>
      </c>
      <c r="C20" s="149">
        <f>VALUE('Kala1400(28)'!V36)</f>
        <v>0</v>
      </c>
      <c r="D20" s="149">
        <f>VALUE('Kala1400(28)'!T36)</f>
        <v>0</v>
      </c>
      <c r="E20" s="149">
        <f>VALUE('Kala1400(28)'!Q36)</f>
        <v>0</v>
      </c>
      <c r="F20" s="149">
        <f>VALUE('Kala1400(28)'!B36)</f>
        <v>0</v>
      </c>
    </row>
    <row r="21" spans="1:6">
      <c r="A21" s="149">
        <f>'Kala1400(28)'!AB37</f>
        <v>0</v>
      </c>
      <c r="B21" s="149">
        <f t="shared" si="0"/>
        <v>0</v>
      </c>
      <c r="C21" s="149">
        <f>VALUE('Kala1400(28)'!V37)</f>
        <v>0</v>
      </c>
      <c r="D21" s="149">
        <f>VALUE('Kala1400(28)'!T37)</f>
        <v>0</v>
      </c>
      <c r="E21" s="149">
        <f>VALUE('Kala1400(28)'!Q37)</f>
        <v>0</v>
      </c>
      <c r="F21" s="149">
        <f>VALUE('Kala1400(28)'!B37)</f>
        <v>0</v>
      </c>
    </row>
    <row r="22" spans="1:6">
      <c r="A22" s="149">
        <f>'Kala1400(28)'!AB38</f>
        <v>0</v>
      </c>
      <c r="B22" s="149">
        <f t="shared" si="0"/>
        <v>0</v>
      </c>
      <c r="C22" s="149">
        <f>VALUE('Kala1400(28)'!V38)</f>
        <v>0</v>
      </c>
      <c r="D22" s="149">
        <f>VALUE('Kala1400(28)'!T38)</f>
        <v>0</v>
      </c>
      <c r="E22" s="149">
        <f>VALUE('Kala1400(28)'!Q38)</f>
        <v>0</v>
      </c>
      <c r="F22" s="149">
        <f>VALUE('Kala1400(28)'!B38)</f>
        <v>0</v>
      </c>
    </row>
    <row r="23" spans="1:6">
      <c r="A23" s="149">
        <f>'Kala1400(28)'!AB39</f>
        <v>0</v>
      </c>
      <c r="B23" s="149">
        <f t="shared" si="0"/>
        <v>0</v>
      </c>
      <c r="C23" s="149">
        <f>VALUE('Kala1400(28)'!V39)</f>
        <v>0</v>
      </c>
      <c r="D23" s="149">
        <f>VALUE('Kala1400(28)'!T39)</f>
        <v>0</v>
      </c>
      <c r="E23" s="149">
        <f>VALUE('Kala1400(28)'!Q39)</f>
        <v>0</v>
      </c>
      <c r="F23" s="149">
        <f>VALUE('Kala1400(28)'!B39)</f>
        <v>0</v>
      </c>
    </row>
    <row r="24" spans="1:6">
      <c r="A24" s="149">
        <f>'Kala1400(28)'!AB40</f>
        <v>0</v>
      </c>
      <c r="B24" s="149">
        <f t="shared" si="0"/>
        <v>0</v>
      </c>
      <c r="C24" s="149">
        <f>VALUE('Kala1400(28)'!V40)</f>
        <v>0</v>
      </c>
      <c r="D24" s="149">
        <f>VALUE('Kala1400(28)'!T40)</f>
        <v>0</v>
      </c>
      <c r="E24" s="149">
        <f>VALUE('Kala1400(28)'!Q40)</f>
        <v>0</v>
      </c>
      <c r="F24" s="149">
        <f>VALUE('Kala1400(28)'!B40)</f>
        <v>0</v>
      </c>
    </row>
    <row r="25" spans="1:6">
      <c r="A25" s="149">
        <f>'Kala1400(28)'!AB41</f>
        <v>0</v>
      </c>
      <c r="B25" s="149">
        <f t="shared" si="0"/>
        <v>0</v>
      </c>
      <c r="C25" s="149">
        <f>VALUE('Kala1400(28)'!V41)</f>
        <v>0</v>
      </c>
      <c r="D25" s="149">
        <f>VALUE('Kala1400(28)'!T41)</f>
        <v>0</v>
      </c>
      <c r="E25" s="149">
        <f>VALUE('Kala1400(28)'!Q41)</f>
        <v>0</v>
      </c>
      <c r="F25" s="149">
        <f>VALUE('Kala1400(28)'!B41)</f>
        <v>0</v>
      </c>
    </row>
    <row r="26" spans="1:6">
      <c r="A26" s="149">
        <f>'Kala1400(28)'!AB42</f>
        <v>0</v>
      </c>
      <c r="B26" s="149">
        <f t="shared" si="0"/>
        <v>0</v>
      </c>
      <c r="C26" s="149">
        <f>VALUE('Kala1400(28)'!V42)</f>
        <v>0</v>
      </c>
      <c r="D26" s="149">
        <f>VALUE('Kala1400(28)'!T42)</f>
        <v>0</v>
      </c>
      <c r="E26" s="149">
        <f>VALUE('Kala1400(28)'!Q42)</f>
        <v>0</v>
      </c>
      <c r="F26" s="149">
        <f>VALUE('Kala1400(28)'!B42)</f>
        <v>0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27">
    <tabColor rgb="FF92D050"/>
  </sheetPr>
  <dimension ref="A1:AF29"/>
  <sheetViews>
    <sheetView zoomScale="70" zoomScaleNormal="70" workbookViewId="0">
      <selection activeCell="M6" sqref="M6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105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305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308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516">
        <v>3000000</v>
      </c>
      <c r="C18" s="517"/>
      <c r="D18" s="245">
        <v>1</v>
      </c>
      <c r="E18" s="256">
        <v>0</v>
      </c>
      <c r="F18" s="245">
        <v>6</v>
      </c>
      <c r="G18" s="516">
        <v>19600000</v>
      </c>
      <c r="H18" s="517"/>
      <c r="I18" s="245">
        <v>1</v>
      </c>
      <c r="J18" s="259">
        <v>0</v>
      </c>
      <c r="K18" s="261">
        <v>0</v>
      </c>
      <c r="L18" s="259">
        <v>19600000</v>
      </c>
      <c r="M18" s="261">
        <v>4</v>
      </c>
      <c r="N18" s="510">
        <v>0</v>
      </c>
      <c r="O18" s="511"/>
      <c r="P18" s="512"/>
      <c r="Q18" s="513">
        <v>0</v>
      </c>
      <c r="R18" s="509"/>
      <c r="S18" s="259">
        <v>39200000</v>
      </c>
      <c r="T18" s="261">
        <v>11</v>
      </c>
      <c r="U18" s="259">
        <v>39200000</v>
      </c>
      <c r="V18" s="513">
        <v>11</v>
      </c>
      <c r="W18" s="509"/>
      <c r="X18" s="508" t="s">
        <v>8</v>
      </c>
      <c r="Y18" s="509"/>
      <c r="Z18" s="508" t="s">
        <v>27</v>
      </c>
      <c r="AA18" s="509"/>
      <c r="AB18" s="482" t="s">
        <v>43</v>
      </c>
      <c r="AC18" s="509"/>
      <c r="AD18" s="254" t="s">
        <v>64</v>
      </c>
      <c r="AE18" s="167"/>
    </row>
    <row r="19" spans="1:31" ht="29.6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514"/>
      <c r="AC19" s="515"/>
      <c r="AD19" s="166"/>
      <c r="AE19" s="167"/>
    </row>
    <row r="20" spans="1:31" ht="29.65" customHeight="1">
      <c r="A20" s="168"/>
      <c r="B20" s="484">
        <v>149224456566</v>
      </c>
      <c r="C20" s="485"/>
      <c r="D20" s="247">
        <v>186</v>
      </c>
      <c r="E20" s="255">
        <v>88898841000</v>
      </c>
      <c r="F20" s="247">
        <v>62</v>
      </c>
      <c r="G20" s="484">
        <v>105429418195</v>
      </c>
      <c r="H20" s="485"/>
      <c r="I20" s="247">
        <v>88</v>
      </c>
      <c r="J20" s="258">
        <v>184674259585</v>
      </c>
      <c r="K20" s="260">
        <v>90</v>
      </c>
      <c r="L20" s="258">
        <v>616506238303</v>
      </c>
      <c r="M20" s="260">
        <v>251</v>
      </c>
      <c r="N20" s="486">
        <v>145945887365</v>
      </c>
      <c r="O20" s="487"/>
      <c r="P20" s="488"/>
      <c r="Q20" s="489">
        <v>152</v>
      </c>
      <c r="R20" s="483"/>
      <c r="S20" s="258">
        <v>993769913898</v>
      </c>
      <c r="T20" s="260">
        <v>496</v>
      </c>
      <c r="U20" s="258">
        <v>758624397820</v>
      </c>
      <c r="V20" s="489">
        <v>529</v>
      </c>
      <c r="W20" s="483"/>
      <c r="X20" s="482" t="s">
        <v>8</v>
      </c>
      <c r="Y20" s="483"/>
      <c r="Z20" s="482" t="s">
        <v>27</v>
      </c>
      <c r="AA20" s="483"/>
      <c r="AB20" s="482" t="s">
        <v>28</v>
      </c>
      <c r="AC20" s="483"/>
      <c r="AD20" s="253" t="s">
        <v>65</v>
      </c>
      <c r="AE20" s="167"/>
    </row>
    <row r="21" spans="1:31" ht="35.25" customHeight="1">
      <c r="A21" s="168"/>
      <c r="B21" s="484">
        <v>269456437435</v>
      </c>
      <c r="C21" s="485"/>
      <c r="D21" s="247">
        <v>74</v>
      </c>
      <c r="E21" s="255">
        <v>28990783415</v>
      </c>
      <c r="F21" s="247">
        <v>24</v>
      </c>
      <c r="G21" s="484">
        <v>1583000000</v>
      </c>
      <c r="H21" s="485"/>
      <c r="I21" s="247">
        <v>2</v>
      </c>
      <c r="J21" s="258">
        <v>114357944684</v>
      </c>
      <c r="K21" s="260">
        <v>27</v>
      </c>
      <c r="L21" s="258">
        <v>144609743047</v>
      </c>
      <c r="M21" s="260">
        <v>77</v>
      </c>
      <c r="N21" s="486">
        <v>332267392288</v>
      </c>
      <c r="O21" s="487"/>
      <c r="P21" s="488"/>
      <c r="Q21" s="489">
        <v>13</v>
      </c>
      <c r="R21" s="483"/>
      <c r="S21" s="258">
        <v>220077716507</v>
      </c>
      <c r="T21" s="260">
        <v>114</v>
      </c>
      <c r="U21" s="258">
        <v>552345108795</v>
      </c>
      <c r="V21" s="489">
        <v>127</v>
      </c>
      <c r="W21" s="483"/>
      <c r="X21" s="482" t="s">
        <v>8</v>
      </c>
      <c r="Y21" s="483"/>
      <c r="Z21" s="482" t="s">
        <v>27</v>
      </c>
      <c r="AA21" s="483"/>
      <c r="AB21" s="482" t="s">
        <v>42</v>
      </c>
      <c r="AC21" s="483"/>
      <c r="AD21" s="253" t="s">
        <v>66</v>
      </c>
      <c r="AE21" s="167"/>
    </row>
    <row r="22" spans="1:31" ht="29.65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29.65" customHeight="1"/>
    <row r="24" spans="1:31" ht="74.099999999999994" customHeight="1"/>
    <row r="25" spans="1:31" ht="62.1" customHeight="1"/>
    <row r="26" spans="1:31" ht="62.85" customHeight="1">
      <c r="A26" s="490" t="s">
        <v>9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</row>
    <row r="27" spans="1:31" ht="5.85" customHeight="1"/>
    <row r="28" spans="1:31" ht="22.15" customHeight="1"/>
    <row r="29" spans="1:31" ht="1.5" customHeight="1"/>
  </sheetData>
  <mergeCells count="54">
    <mergeCell ref="AB18:AC19"/>
    <mergeCell ref="A26:R26"/>
    <mergeCell ref="B21:C21"/>
    <mergeCell ref="G21:H21"/>
    <mergeCell ref="N21:P21"/>
    <mergeCell ref="Q21:R21"/>
    <mergeCell ref="Z21:AA21"/>
    <mergeCell ref="AB21:AC21"/>
    <mergeCell ref="V21:W21"/>
    <mergeCell ref="X21:Y21"/>
    <mergeCell ref="AB20:AC20"/>
    <mergeCell ref="B18:C18"/>
    <mergeCell ref="G18:H18"/>
    <mergeCell ref="X20:Y20"/>
    <mergeCell ref="Z20:AA20"/>
    <mergeCell ref="B20:C20"/>
    <mergeCell ref="G20:H20"/>
    <mergeCell ref="N20:P20"/>
    <mergeCell ref="Q20:R20"/>
    <mergeCell ref="V20:W20"/>
    <mergeCell ref="N18:P18"/>
    <mergeCell ref="Q18:R18"/>
    <mergeCell ref="V18:W18"/>
    <mergeCell ref="X18:Y18"/>
    <mergeCell ref="Z18:AA18"/>
    <mergeCell ref="C6:G7"/>
    <mergeCell ref="C8:G8"/>
    <mergeCell ref="W10:AB12"/>
    <mergeCell ref="A12:V13"/>
    <mergeCell ref="B17:C17"/>
    <mergeCell ref="G17:H17"/>
    <mergeCell ref="N17:P17"/>
    <mergeCell ref="Q17:R17"/>
    <mergeCell ref="V17:W17"/>
    <mergeCell ref="B16:D16"/>
    <mergeCell ref="E16:F16"/>
    <mergeCell ref="G16:I16"/>
    <mergeCell ref="J16:K16"/>
    <mergeCell ref="L16:M16"/>
    <mergeCell ref="C4:G5"/>
    <mergeCell ref="W13:AB14"/>
    <mergeCell ref="O2:Q10"/>
    <mergeCell ref="Y2:AB2"/>
    <mergeCell ref="W3:AB4"/>
    <mergeCell ref="AA5:AB6"/>
    <mergeCell ref="W5:Z6"/>
    <mergeCell ref="AC12:AF13"/>
    <mergeCell ref="N16:R16"/>
    <mergeCell ref="S16:T16"/>
    <mergeCell ref="U16:W16"/>
    <mergeCell ref="X16:Y17"/>
    <mergeCell ref="Z16:AA17"/>
    <mergeCell ref="AB16:AC17"/>
    <mergeCell ref="AD16:AD17"/>
  </mergeCells>
  <hyperlinks>
    <hyperlink ref="D18" r:id="rId1" display="http://172.16.90.7:88/ReportViewer.aspx?reportName=PProductStatisticsPecuniary&amp;@Clicked=Clicked&amp;@Detail=Pecuniary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8100-000000000000}"/>
    <hyperlink ref="F18" r:id="rId2" display="http://172.16.90.7:88/ReportViewer.aspx?reportName=PProductStatisticsDetailReport&amp;@Clicked=Clicked&amp;@Detail=Writ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1000000}"/>
    <hyperlink ref="I18" r:id="rId3" display="http://172.16.90.7:88/ReportViewer.aspx?reportName=PProductStatisticsDetailReport&amp;@Clicked=Clicked&amp;@Detail=Incapacity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2000000}"/>
    <hyperlink ref="K18" r:id="rId4" display="http://172.16.90.7:88/ReportViewer.aspx?reportName=PProductStatisticsDetailReport&amp;@Clicked=Clicked&amp;@Detail=Absolution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3000000}"/>
    <hyperlink ref="M18" r:id="rId5" display="http://172.16.90.7:88/ReportViewer.aspx?reportName=PProductStatisticsDetailReport&amp;@Clicked=Clicked&amp;@Detail=Penalty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4000000}"/>
    <hyperlink ref="Q18" r:id="rId6" display="http://172.16.90.7:88/ReportViewer.aspx?reportName=PProductStatisticsDetailReport&amp;@Clicked=Clicked&amp;@Detail=Remained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5000000}"/>
    <hyperlink ref="T18" r:id="rId7" display="http://172.16.90.7:88/ReportViewer.aspx?reportName=PProductStatisticsDetailReport&amp;@Clicked=Clicked&amp;@Detail=Output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6000000}"/>
    <hyperlink ref="V18" r:id="rId8" display="http://172.16.90.7:88/ReportViewer.aspx?reportName=PProductStatisticsDetailReport&amp;@Clicked=Clicked&amp;@Detail=Input&amp;@LCode=1&amp;@fromdatetime=1399/01/01&amp;@todatetime=1399/12/29&amp;@CaseSubject=پرونده ويژه بهداشت، دارو و درمان&amp;extension=xls&amp;@CodeSubject=3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7000000}"/>
    <hyperlink ref="D20" r:id="rId9" display="http://172.16.90.7:88/ReportViewer.aspx?reportName=PProductStatisticsPecuniary&amp;@Clicked=Clicked&amp;@Detail=Pecuniary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8100-000008000000}"/>
    <hyperlink ref="F20" r:id="rId10" display="http://172.16.90.7:88/ReportViewer.aspx?reportName=PProductStatisticsDetailReport&amp;@Clicked=Clicked&amp;@Detail=Writ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9000000}"/>
    <hyperlink ref="I20" r:id="rId11" display="http://172.16.90.7:88/ReportViewer.aspx?reportName=PProductStatisticsDetailReport&amp;@Clicked=Clicked&amp;@Detail=Incapacity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A000000}"/>
    <hyperlink ref="K20" r:id="rId12" display="http://172.16.90.7:88/ReportViewer.aspx?reportName=PProductStatisticsDetailReport&amp;@Clicked=Clicked&amp;@Detail=Absolution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B000000}"/>
    <hyperlink ref="M20" r:id="rId13" display="http://172.16.90.7:88/ReportViewer.aspx?reportName=PProductStatisticsDetailReport&amp;@Clicked=Clicked&amp;@Detail=Penalty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C000000}"/>
    <hyperlink ref="Q20" r:id="rId14" display="http://172.16.90.7:88/ReportViewer.aspx?reportName=PProductStatisticsDetailReport&amp;@Clicked=Clicked&amp;@Detail=Remained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D000000}"/>
    <hyperlink ref="T20" r:id="rId15" display="http://172.16.90.7:88/ReportViewer.aspx?reportName=PProductStatisticsDetailReport&amp;@Clicked=Clicked&amp;@Detail=Output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E000000}"/>
    <hyperlink ref="V20" r:id="rId16" display="http://172.16.90.7:88/ReportViewer.aspx?reportName=PProductStatisticsDetailReport&amp;@Clicked=Clicked&amp;@Detail=Input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0F000000}"/>
    <hyperlink ref="D21" r:id="rId17" display="http://172.16.90.7:88/ReportViewer.aspx?reportName=PProductStatisticsPecuniary&amp;@Clicked=Clicked&amp;@Detail=Pecuniary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param=1&amp;@CreateCaseType=&amp;@PBTradeUnitTypeID=&amp;@TradeUnitTypeID=" xr:uid="{00000000-0004-0000-8100-000010000000}"/>
    <hyperlink ref="F21" r:id="rId18" display="http://172.16.90.7:88/ReportViewer.aspx?reportName=PProductStatisticsDetailReport&amp;@Clicked=Clicked&amp;@Detail=Writ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11000000}"/>
    <hyperlink ref="I21" r:id="rId19" display="http://172.16.90.7:88/ReportViewer.aspx?reportName=PProductStatisticsDetailReport&amp;@Clicked=Clicked&amp;@Detail=Incapacity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12000000}"/>
    <hyperlink ref="K21" r:id="rId20" display="http://172.16.90.7:88/ReportViewer.aspx?reportName=PProductStatisticsDetailReport&amp;@Clicked=Clicked&amp;@Detail=Absolution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13000000}"/>
    <hyperlink ref="M21" r:id="rId21" display="http://172.16.90.7:88/ReportViewer.aspx?reportName=PProductStatisticsDetailReport&amp;@Clicked=Clicked&amp;@Detail=Penalty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14000000}"/>
    <hyperlink ref="Q21" r:id="rId22" display="http://172.16.90.7:88/ReportViewer.aspx?reportName=PProductStatisticsDetailReport&amp;@Clicked=Clicked&amp;@Detail=Remained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15000000}"/>
    <hyperlink ref="T21" r:id="rId23" display="http://172.16.90.7:88/ReportViewer.aspx?reportName=PProductStatisticsDetailReport&amp;@Clicked=Clicked&amp;@Detail=Output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16000000}"/>
    <hyperlink ref="V21" r:id="rId24" display="http://172.16.90.7:88/ReportViewer.aspx?reportName=PProductStatisticsDetailReport&amp;@Clicked=Clicked&amp;@Detail=Input&amp;@LCode=1&amp;@fromdatetime=1399/01/01&amp;@todatetime=1399/12/29&amp;@CaseSubject=پرونده قاچاق کالا و ارز&amp;extension=xls&amp;@CodeSubject=2&amp;@ViolationPriceFrom=&amp;@ViolationPriceTo=&amp;@IntroductionCode=&amp;@GExchangeUnitTitleid=&amp;@ViolationTypeid=&amp;@ProductCurrencyTypeLevelCode='100048000010001400046%' Or Pro.proLevelcode like'100048000010001400049%'&amp;@CaseType=اصلي&amp;@CodeCaseType=1&amp;@ImportanceDegree=('1','2','3')&amp;@guId=&amp;@CreateCaseType=&amp;@PBTradeUnitTypeID=&amp;@TradeUnitTypeID=" xr:uid="{00000000-0004-0000-8100-000017000000}"/>
  </hyperlinks>
  <pageMargins left="0.7" right="0.7" top="0.75" bottom="0.75" header="0.3" footer="0.3"/>
  <drawing r:id="rId25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128">
    <tabColor theme="7" tint="0.59999389629810485"/>
  </sheetPr>
  <dimension ref="A1:M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'Kala1399(28)'!AB16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'Kala1399(28)'!AB18</f>
        <v>پرونده ويژه بهداشت، دارو و درمان</v>
      </c>
      <c r="B2" s="149">
        <f>D2+E2-C2</f>
        <v>0</v>
      </c>
      <c r="C2" s="149">
        <f>VALUE('Kala1399(28)'!V18)</f>
        <v>11</v>
      </c>
      <c r="D2" s="149">
        <f>VALUE('Kala1399(28)'!T18)</f>
        <v>11</v>
      </c>
      <c r="E2" s="149">
        <f>VALUE('Kala1399(28)'!Q18)</f>
        <v>0</v>
      </c>
      <c r="F2" s="149">
        <f>VALUE('Kala1399(28)'!B18)</f>
        <v>3000000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'Kala1399(28)'!AB19</f>
        <v>0</v>
      </c>
      <c r="B3" s="149">
        <f t="shared" ref="B3:B26" si="0">D3+E3-C3</f>
        <v>0</v>
      </c>
      <c r="C3" s="149">
        <f>VALUE('Kala1399(28)'!V19)</f>
        <v>0</v>
      </c>
      <c r="D3" s="149">
        <f>VALUE('Kala1399(28)'!T19)</f>
        <v>0</v>
      </c>
      <c r="E3" s="149">
        <f>VALUE('Kala1399(28)'!Q19)</f>
        <v>0</v>
      </c>
      <c r="F3" s="149">
        <f>VALUE('Kala1399(28)'!B19)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'Kala1399(28)'!AB20</f>
        <v>کالا و خدمات</v>
      </c>
      <c r="B4" s="149">
        <f t="shared" si="0"/>
        <v>119</v>
      </c>
      <c r="C4" s="149">
        <f>VALUE('Kala1399(28)'!V20)</f>
        <v>529</v>
      </c>
      <c r="D4" s="149">
        <f>VALUE('Kala1399(28)'!T20)</f>
        <v>496</v>
      </c>
      <c r="E4" s="149">
        <f>VALUE('Kala1399(28)'!Q20)</f>
        <v>152</v>
      </c>
      <c r="F4" s="149">
        <f>VALUE('Kala1399(28)'!B20)</f>
        <v>149224456566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'Kala1399(28)'!AB21</f>
        <v>پرونده قاچاق کالا و ارز</v>
      </c>
      <c r="B5" s="149">
        <f t="shared" si="0"/>
        <v>0</v>
      </c>
      <c r="C5" s="149">
        <f>VALUE('Kala1399(28)'!V21)</f>
        <v>127</v>
      </c>
      <c r="D5" s="149">
        <f>VALUE('Kala1399(28)'!T21)</f>
        <v>114</v>
      </c>
      <c r="E5" s="149">
        <f>VALUE('Kala1399(28)'!Q21)</f>
        <v>13</v>
      </c>
      <c r="F5" s="149">
        <f>VALUE('Kala1399(28)'!B21)</f>
        <v>269456437435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'Kala1399(28)'!AB22</f>
        <v>0</v>
      </c>
      <c r="B6" s="149">
        <f t="shared" si="0"/>
        <v>0</v>
      </c>
      <c r="C6" s="149">
        <f>VALUE('Kala1399(28)'!V22)</f>
        <v>0</v>
      </c>
      <c r="D6" s="149">
        <f>VALUE('Kala1399(28)'!T22)</f>
        <v>0</v>
      </c>
      <c r="E6" s="149">
        <f>VALUE('Kala1399(28)'!Q22)</f>
        <v>0</v>
      </c>
      <c r="F6" s="149">
        <f>VALUE('Kala1399(28)'!B22)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'Kala1399(28)'!AB23</f>
        <v>0</v>
      </c>
      <c r="B7" s="149">
        <f t="shared" si="0"/>
        <v>0</v>
      </c>
      <c r="C7" s="149">
        <f>VALUE('Kala1399(28)'!V23)</f>
        <v>0</v>
      </c>
      <c r="D7" s="149">
        <f>VALUE('Kala1399(28)'!T23)</f>
        <v>0</v>
      </c>
      <c r="E7" s="149">
        <f>VALUE('Kala1399(28)'!Q23)</f>
        <v>0</v>
      </c>
      <c r="F7" s="149">
        <f>VALUE('Kala1399(28)'!B23)</f>
        <v>0</v>
      </c>
    </row>
    <row r="8" spans="1:13">
      <c r="A8" s="149">
        <f>'Kala1399(28)'!AB24</f>
        <v>0</v>
      </c>
      <c r="B8" s="149">
        <f t="shared" si="0"/>
        <v>0</v>
      </c>
      <c r="C8" s="149">
        <f>VALUE('Kala1399(28)'!V24)</f>
        <v>0</v>
      </c>
      <c r="D8" s="149">
        <f>VALUE('Kala1399(28)'!T24)</f>
        <v>0</v>
      </c>
      <c r="E8" s="149">
        <f>VALUE('Kala1399(28)'!Q24)</f>
        <v>0</v>
      </c>
      <c r="F8" s="149">
        <f>VALUE('Kala1399(28)'!B24)</f>
        <v>0</v>
      </c>
    </row>
    <row r="9" spans="1:13">
      <c r="A9" s="149">
        <f>'Kala1399(28)'!AB25</f>
        <v>0</v>
      </c>
      <c r="B9" s="149">
        <f t="shared" si="0"/>
        <v>0</v>
      </c>
      <c r="C9" s="149">
        <f>VALUE('Kala1399(28)'!V25)</f>
        <v>0</v>
      </c>
      <c r="D9" s="149">
        <f>VALUE('Kala1399(28)'!T25)</f>
        <v>0</v>
      </c>
      <c r="E9" s="149">
        <f>VALUE('Kala1399(28)'!Q25)</f>
        <v>0</v>
      </c>
      <c r="F9" s="149">
        <f>VALUE('Kala1399(28)'!B25)</f>
        <v>0</v>
      </c>
    </row>
    <row r="10" spans="1:13">
      <c r="A10" s="149">
        <f>'Kala1399(28)'!AB26</f>
        <v>0</v>
      </c>
      <c r="B10" s="149">
        <f t="shared" si="0"/>
        <v>0</v>
      </c>
      <c r="C10" s="149">
        <f>VALUE('Kala1399(28)'!V26)</f>
        <v>0</v>
      </c>
      <c r="D10" s="149">
        <f>VALUE('Kala1399(28)'!T26)</f>
        <v>0</v>
      </c>
      <c r="E10" s="149">
        <f>VALUE('Kala1399(28)'!Q26)</f>
        <v>0</v>
      </c>
      <c r="F10" s="149">
        <f>VALUE('Kala1399(28)'!B26)</f>
        <v>0</v>
      </c>
    </row>
    <row r="11" spans="1:13">
      <c r="A11" s="149">
        <f>'Kala1399(28)'!AB27</f>
        <v>0</v>
      </c>
      <c r="B11" s="149">
        <f t="shared" si="0"/>
        <v>0</v>
      </c>
      <c r="C11" s="149">
        <f>VALUE('Kala1399(28)'!V27)</f>
        <v>0</v>
      </c>
      <c r="D11" s="149">
        <f>VALUE('Kala1399(28)'!T27)</f>
        <v>0</v>
      </c>
      <c r="E11" s="149">
        <f>VALUE('Kala1399(28)'!Q27)</f>
        <v>0</v>
      </c>
      <c r="F11" s="149">
        <f>VALUE('Kala1399(28)'!B27)</f>
        <v>0</v>
      </c>
    </row>
    <row r="12" spans="1:13">
      <c r="A12" s="149">
        <f>'Kala1399(28)'!AB28</f>
        <v>0</v>
      </c>
      <c r="B12" s="149">
        <f t="shared" si="0"/>
        <v>0</v>
      </c>
      <c r="C12" s="149">
        <f>VALUE('Kala1399(28)'!V28)</f>
        <v>0</v>
      </c>
      <c r="D12" s="149">
        <f>VALUE('Kala1399(28)'!T28)</f>
        <v>0</v>
      </c>
      <c r="E12" s="149">
        <f>VALUE('Kala1399(28)'!Q28)</f>
        <v>0</v>
      </c>
      <c r="F12" s="149">
        <f>VALUE('Kala1399(28)'!B28)</f>
        <v>0</v>
      </c>
    </row>
    <row r="13" spans="1:13">
      <c r="A13" s="149">
        <f>'Kala1399(28)'!AB29</f>
        <v>0</v>
      </c>
      <c r="B13" s="149">
        <f t="shared" si="0"/>
        <v>0</v>
      </c>
      <c r="C13" s="149">
        <f>VALUE('Kala1399(28)'!V29)</f>
        <v>0</v>
      </c>
      <c r="D13" s="149">
        <f>VALUE('Kala1399(28)'!T29)</f>
        <v>0</v>
      </c>
      <c r="E13" s="149">
        <f>VALUE('Kala1399(28)'!Q29)</f>
        <v>0</v>
      </c>
      <c r="F13" s="149">
        <f>VALUE('Kala1399(28)'!B29)</f>
        <v>0</v>
      </c>
    </row>
    <row r="14" spans="1:13">
      <c r="A14" s="149">
        <f>'Kala1399(28)'!AB30</f>
        <v>0</v>
      </c>
      <c r="B14" s="149">
        <f t="shared" si="0"/>
        <v>0</v>
      </c>
      <c r="C14" s="149">
        <f>VALUE('Kala1399(28)'!V30)</f>
        <v>0</v>
      </c>
      <c r="D14" s="149">
        <f>VALUE('Kala1399(28)'!T30)</f>
        <v>0</v>
      </c>
      <c r="E14" s="149">
        <f>VALUE('Kala1399(28)'!Q30)</f>
        <v>0</v>
      </c>
      <c r="F14" s="149">
        <f>VALUE('Kala1399(28)'!B30)</f>
        <v>0</v>
      </c>
    </row>
    <row r="15" spans="1:13">
      <c r="A15" s="149">
        <f>'Kala1399(28)'!AB31</f>
        <v>0</v>
      </c>
      <c r="B15" s="149">
        <f t="shared" si="0"/>
        <v>0</v>
      </c>
      <c r="C15" s="149">
        <f>VALUE('Kala1399(28)'!V31)</f>
        <v>0</v>
      </c>
      <c r="D15" s="149">
        <f>VALUE('Kala1399(28)'!T31)</f>
        <v>0</v>
      </c>
      <c r="E15" s="149">
        <f>VALUE('Kala1399(28)'!Q31)</f>
        <v>0</v>
      </c>
      <c r="F15" s="149">
        <f>VALUE('Kala1399(28)'!B31)</f>
        <v>0</v>
      </c>
    </row>
    <row r="16" spans="1:13">
      <c r="A16" s="149">
        <f>'Kala1399(28)'!AB32</f>
        <v>0</v>
      </c>
      <c r="B16" s="149">
        <f t="shared" si="0"/>
        <v>0</v>
      </c>
      <c r="C16" s="149">
        <f>VALUE('Kala1399(28)'!V32)</f>
        <v>0</v>
      </c>
      <c r="D16" s="149">
        <f>VALUE('Kala1399(28)'!T32)</f>
        <v>0</v>
      </c>
      <c r="E16" s="149">
        <f>VALUE('Kala1399(28)'!Q32)</f>
        <v>0</v>
      </c>
      <c r="F16" s="149">
        <f>VALUE('Kala1399(28)'!B32)</f>
        <v>0</v>
      </c>
    </row>
    <row r="17" spans="1:6">
      <c r="A17" s="149">
        <f>'Kala1399(28)'!AB33</f>
        <v>0</v>
      </c>
      <c r="B17" s="149">
        <f t="shared" si="0"/>
        <v>0</v>
      </c>
      <c r="C17" s="149">
        <f>VALUE('Kala1399(28)'!V33)</f>
        <v>0</v>
      </c>
      <c r="D17" s="149">
        <f>VALUE('Kala1399(28)'!T33)</f>
        <v>0</v>
      </c>
      <c r="E17" s="149">
        <f>VALUE('Kala1399(28)'!Q33)</f>
        <v>0</v>
      </c>
      <c r="F17" s="149">
        <f>VALUE('Kala1399(28)'!B33)</f>
        <v>0</v>
      </c>
    </row>
    <row r="18" spans="1:6">
      <c r="A18" s="149">
        <f>'Kala1399(28)'!AB34</f>
        <v>0</v>
      </c>
      <c r="B18" s="149">
        <f t="shared" si="0"/>
        <v>0</v>
      </c>
      <c r="C18" s="149">
        <f>VALUE('Kala1399(28)'!V34)</f>
        <v>0</v>
      </c>
      <c r="D18" s="149">
        <f>VALUE('Kala1399(28)'!T34)</f>
        <v>0</v>
      </c>
      <c r="E18" s="149">
        <f>VALUE('Kala1399(28)'!Q34)</f>
        <v>0</v>
      </c>
      <c r="F18" s="149">
        <f>VALUE('Kala1399(28)'!B34)</f>
        <v>0</v>
      </c>
    </row>
    <row r="19" spans="1:6">
      <c r="A19" s="149">
        <f>'Kala1399(28)'!AB35</f>
        <v>0</v>
      </c>
      <c r="B19" s="149">
        <f t="shared" si="0"/>
        <v>0</v>
      </c>
      <c r="C19" s="149">
        <f>VALUE('Kala1399(28)'!V35)</f>
        <v>0</v>
      </c>
      <c r="D19" s="149">
        <f>VALUE('Kala1399(28)'!T35)</f>
        <v>0</v>
      </c>
      <c r="E19" s="149">
        <f>VALUE('Kala1399(28)'!Q35)</f>
        <v>0</v>
      </c>
      <c r="F19" s="149">
        <f>VALUE('Kala1399(28)'!B35)</f>
        <v>0</v>
      </c>
    </row>
    <row r="20" spans="1:6">
      <c r="A20" s="149">
        <f>'Kala1399(28)'!AB36</f>
        <v>0</v>
      </c>
      <c r="B20" s="149">
        <f t="shared" si="0"/>
        <v>0</v>
      </c>
      <c r="C20" s="149">
        <f>VALUE('Kala1399(28)'!V36)</f>
        <v>0</v>
      </c>
      <c r="D20" s="149">
        <f>VALUE('Kala1399(28)'!T36)</f>
        <v>0</v>
      </c>
      <c r="E20" s="149">
        <f>VALUE('Kala1399(28)'!Q36)</f>
        <v>0</v>
      </c>
      <c r="F20" s="149">
        <f>VALUE('Kala1399(28)'!B36)</f>
        <v>0</v>
      </c>
    </row>
    <row r="21" spans="1:6">
      <c r="A21" s="149">
        <f>'Kala1399(28)'!AB37</f>
        <v>0</v>
      </c>
      <c r="B21" s="149">
        <f t="shared" si="0"/>
        <v>0</v>
      </c>
      <c r="C21" s="149">
        <f>VALUE('Kala1399(28)'!V37)</f>
        <v>0</v>
      </c>
      <c r="D21" s="149">
        <f>VALUE('Kala1399(28)'!T37)</f>
        <v>0</v>
      </c>
      <c r="E21" s="149">
        <f>VALUE('Kala1399(28)'!Q37)</f>
        <v>0</v>
      </c>
      <c r="F21" s="149">
        <f>VALUE('Kala1399(28)'!B37)</f>
        <v>0</v>
      </c>
    </row>
    <row r="22" spans="1:6">
      <c r="A22" s="149">
        <f>'Kala1399(28)'!AB38</f>
        <v>0</v>
      </c>
      <c r="B22" s="149">
        <f t="shared" si="0"/>
        <v>0</v>
      </c>
      <c r="C22" s="149">
        <f>VALUE('Kala1399(28)'!V38)</f>
        <v>0</v>
      </c>
      <c r="D22" s="149">
        <f>VALUE('Kala1399(28)'!T38)</f>
        <v>0</v>
      </c>
      <c r="E22" s="149">
        <f>VALUE('Kala1399(28)'!Q38)</f>
        <v>0</v>
      </c>
      <c r="F22" s="149">
        <f>VALUE('Kala1399(28)'!B38)</f>
        <v>0</v>
      </c>
    </row>
    <row r="23" spans="1:6">
      <c r="A23" s="149">
        <f>'Kala1399(28)'!AB39</f>
        <v>0</v>
      </c>
      <c r="B23" s="149">
        <f t="shared" si="0"/>
        <v>0</v>
      </c>
      <c r="C23" s="149">
        <f>VALUE('Kala1399(28)'!V39)</f>
        <v>0</v>
      </c>
      <c r="D23" s="149">
        <f>VALUE('Kala1399(28)'!T39)</f>
        <v>0</v>
      </c>
      <c r="E23" s="149">
        <f>VALUE('Kala1399(28)'!Q39)</f>
        <v>0</v>
      </c>
      <c r="F23" s="149">
        <f>VALUE('Kala1399(28)'!B39)</f>
        <v>0</v>
      </c>
    </row>
    <row r="24" spans="1:6">
      <c r="A24" s="149">
        <f>'Kala1399(28)'!AB40</f>
        <v>0</v>
      </c>
      <c r="B24" s="149">
        <f t="shared" si="0"/>
        <v>0</v>
      </c>
      <c r="C24" s="149">
        <f>VALUE('Kala1399(28)'!V40)</f>
        <v>0</v>
      </c>
      <c r="D24" s="149">
        <f>VALUE('Kala1399(28)'!T40)</f>
        <v>0</v>
      </c>
      <c r="E24" s="149">
        <f>VALUE('Kala1399(28)'!Q40)</f>
        <v>0</v>
      </c>
      <c r="F24" s="149">
        <f>VALUE('Kala1399(28)'!B40)</f>
        <v>0</v>
      </c>
    </row>
    <row r="25" spans="1:6">
      <c r="A25" s="149">
        <f>'Kala1399(28)'!AB41</f>
        <v>0</v>
      </c>
      <c r="B25" s="149">
        <f t="shared" si="0"/>
        <v>0</v>
      </c>
      <c r="C25" s="149">
        <f>VALUE('Kala1399(28)'!V41)</f>
        <v>0</v>
      </c>
      <c r="D25" s="149">
        <f>VALUE('Kala1399(28)'!T41)</f>
        <v>0</v>
      </c>
      <c r="E25" s="149">
        <f>VALUE('Kala1399(28)'!Q41)</f>
        <v>0</v>
      </c>
      <c r="F25" s="149">
        <f>VALUE('Kala1399(28)'!B41)</f>
        <v>0</v>
      </c>
    </row>
    <row r="26" spans="1:6">
      <c r="A26" s="149">
        <f>'Kala1399(28)'!AB42</f>
        <v>0</v>
      </c>
      <c r="B26" s="149">
        <f t="shared" si="0"/>
        <v>0</v>
      </c>
      <c r="C26" s="149">
        <f>VALUE('Kala1399(28)'!V42)</f>
        <v>0</v>
      </c>
      <c r="D26" s="149">
        <f>VALUE('Kala1399(28)'!T42)</f>
        <v>0</v>
      </c>
      <c r="E26" s="149">
        <f>VALUE('Kala1399(28)'!Q42)</f>
        <v>0</v>
      </c>
      <c r="F26" s="149">
        <f>VALUE('Kala1399(28)'!B42)</f>
        <v>0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129">
    <tabColor rgb="FF7030A0"/>
    <pageSetUpPr fitToPage="1"/>
  </sheetPr>
  <dimension ref="A3:J26"/>
  <sheetViews>
    <sheetView rightToLeft="1" zoomScale="80" zoomScaleNormal="80" workbookViewId="0">
      <selection activeCell="M6" sqref="M6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85</v>
      </c>
      <c r="C6" s="20">
        <f>IFERROR(VLOOKUP($A6,'FKala1400 (28)'!$A$2:$G$10,2,FALSE),0)</f>
        <v>119</v>
      </c>
      <c r="D6" s="21">
        <f>IFERROR(VLOOKUP($A6,'FKala1400 (28)'!$A$2:$G$10,3,FALSE),0)</f>
        <v>529</v>
      </c>
      <c r="E6" s="21">
        <f>IFERROR(VLOOKUP($A6,'FKala1400 (28)'!$A$2:$G$10,4,FALSE),0)</f>
        <v>496</v>
      </c>
      <c r="F6" s="21">
        <f>IFERROR(VLOOKUP($A6,'FKala1400 (28)'!$A$2:$G$10,5,FALSE),0)</f>
        <v>152</v>
      </c>
      <c r="G6" s="119">
        <f>IFERROR(VLOOKUP($A6,'FKala1400 (28)'!$A$2:$G$10,6,FALSE),0)</f>
        <v>149224456566</v>
      </c>
    </row>
    <row r="7" spans="1:10">
      <c r="A7" s="299"/>
      <c r="B7" s="23" t="s">
        <v>104</v>
      </c>
      <c r="C7" s="24">
        <f>IFERROR(VLOOKUP($A6,'FKala1401 (28)'!$A$2:$G$10,2,FALSE),0)</f>
        <v>153</v>
      </c>
      <c r="D7" s="24">
        <f>IFERROR(VLOOKUP($A6,'FKala1401 (28)'!$A$2:$G$10,3,FALSE),0)</f>
        <v>777</v>
      </c>
      <c r="E7" s="24">
        <f>IFERROR(VLOOKUP($A6,'FKala1401 (28)'!$A$2:$G$10,4,FALSE),0)</f>
        <v>882</v>
      </c>
      <c r="F7" s="24">
        <f>IFERROR(VLOOKUP($A6,'FKala1401 (28)'!$A$2:$G$10,5,FALSE),0)</f>
        <v>48</v>
      </c>
      <c r="G7" s="24">
        <f>IFERROR(VLOOKUP($A6,'FKala1401 (28)'!$A$2:$G$10,6,FALSE),0)</f>
        <v>2088116046417</v>
      </c>
    </row>
    <row r="8" spans="1:10" ht="30" customHeight="1" thickBot="1">
      <c r="A8" s="300"/>
      <c r="B8" s="26" t="s">
        <v>51</v>
      </c>
      <c r="C8" s="27">
        <f>IFERROR(C7/C6-1,"-")</f>
        <v>0.28571428571428581</v>
      </c>
      <c r="D8" s="27">
        <f>IFERROR(D7/D6-1,"-")</f>
        <v>0.4688090737240076</v>
      </c>
      <c r="E8" s="27">
        <f>IFERROR(E7/E6-1,"-")</f>
        <v>0.77822580645161299</v>
      </c>
      <c r="F8" s="27">
        <f>IFERROR(F7/F6-1,"-")</f>
        <v>-0.68421052631578949</v>
      </c>
      <c r="G8" s="27">
        <f>IFERROR(G7/G6-1,"-")</f>
        <v>12.993122136071937</v>
      </c>
      <c r="J8" s="14" t="s">
        <v>75</v>
      </c>
    </row>
    <row r="9" spans="1:10" ht="21" customHeight="1">
      <c r="A9" s="301" t="s">
        <v>43</v>
      </c>
      <c r="B9" s="19" t="s">
        <v>85</v>
      </c>
      <c r="C9" s="20">
        <f>IFERROR(VLOOKUP($A9,'FKala1400 (28)'!$A$2:$G$10,2,FALSE),0)</f>
        <v>0</v>
      </c>
      <c r="D9" s="21">
        <f>IFERROR(VLOOKUP($A9,'FKala1400 (28)'!$A$2:$G$10,3,FALSE),0)</f>
        <v>11</v>
      </c>
      <c r="E9" s="21">
        <f>IFERROR(VLOOKUP($A9,'FKala1400 (28)'!$A$2:$G$10,4,FALSE),0)</f>
        <v>11</v>
      </c>
      <c r="F9" s="21">
        <f>IFERROR(VLOOKUP($A9,'FKala1400 (28)'!$A$2:$G$10,5,FALSE),0)</f>
        <v>0</v>
      </c>
      <c r="G9" s="55">
        <f>IFERROR(VLOOKUP($A9,'FKala1400 (28)'!$A$2:$G$10,6,FALSE),0)</f>
        <v>3000000</v>
      </c>
    </row>
    <row r="10" spans="1:10" ht="21" customHeight="1">
      <c r="A10" s="301"/>
      <c r="B10" s="23" t="s">
        <v>104</v>
      </c>
      <c r="C10" s="24">
        <f>IFERROR(VLOOKUP($A9,'FKala1401 (28)'!$A$2:$G$10,2,FALSE),0)</f>
        <v>0</v>
      </c>
      <c r="D10" s="24">
        <f>IFERROR(VLOOKUP($A9,'FKala1401 (28)'!$A$2:$G$10,3,FALSE),0)</f>
        <v>3</v>
      </c>
      <c r="E10" s="24">
        <f>IFERROR(VLOOKUP($A9,'FKala1401 (28)'!$A$2:$G$10,4,FALSE),0)</f>
        <v>3</v>
      </c>
      <c r="F10" s="24">
        <f>IFERROR(VLOOKUP($A9,'FKala1401 (28)'!$A$2:$G$10,5,FALSE),0)</f>
        <v>0</v>
      </c>
      <c r="G10" s="24">
        <f>IFERROR(VLOOKUP($A9,'FKala1401 (28)'!$A$2:$G$10,6,FALSE),0)</f>
        <v>5000000</v>
      </c>
    </row>
    <row r="11" spans="1:10" ht="30" customHeight="1" thickBot="1">
      <c r="A11" s="301"/>
      <c r="B11" s="29" t="s">
        <v>51</v>
      </c>
      <c r="C11" s="30" t="str">
        <f>IFERROR(C10/C9-1,"-")</f>
        <v>-</v>
      </c>
      <c r="D11" s="30">
        <f>IFERROR(D10/D9-1,"-")</f>
        <v>-0.72727272727272729</v>
      </c>
      <c r="E11" s="30">
        <f>IFERROR(E10/E9-1,"-")</f>
        <v>-0.72727272727272729</v>
      </c>
      <c r="F11" s="30" t="str">
        <f>IFERROR(F10/F9-1,"-")</f>
        <v>-</v>
      </c>
      <c r="G11" s="30">
        <f>IFERROR(G10/G9-1,"-")</f>
        <v>0.66666666666666674</v>
      </c>
    </row>
    <row r="12" spans="1:10" ht="21" customHeight="1">
      <c r="A12" s="302" t="s">
        <v>42</v>
      </c>
      <c r="B12" s="32" t="s">
        <v>85</v>
      </c>
      <c r="C12" s="33">
        <f>IFERROR(VLOOKUP($A12,'FKala1400 (28)'!$A$2:$G$10,2,FALSE),0)</f>
        <v>0</v>
      </c>
      <c r="D12" s="34">
        <f>IFERROR(VLOOKUP($A12,'FKala1400 (28)'!$A$2:$G$10,3,FALSE),0)</f>
        <v>127</v>
      </c>
      <c r="E12" s="34">
        <f>IFERROR(VLOOKUP($A12,'FKala1400 (28)'!$A$2:$G$10,4,FALSE),0)</f>
        <v>114</v>
      </c>
      <c r="F12" s="34">
        <f>IFERROR(VLOOKUP($A12,'FKala1400 (28)'!$A$2:$G$10,5,FALSE),0)</f>
        <v>13</v>
      </c>
      <c r="G12" s="57">
        <f>IFERROR(VLOOKUP($A12,'FKala1400 (28)'!$A$2:$G$10,6,FALSE),0)</f>
        <v>269456437435</v>
      </c>
    </row>
    <row r="13" spans="1:10" ht="21" customHeight="1">
      <c r="A13" s="301"/>
      <c r="B13" s="23" t="s">
        <v>104</v>
      </c>
      <c r="C13" s="24">
        <f>IFERROR(VLOOKUP($A12,'FKala1401 (28)'!$A$2:$G$10,2,FALSE),0)</f>
        <v>17</v>
      </c>
      <c r="D13" s="24">
        <f>IFERROR(VLOOKUP($A12,'FKala1401 (28)'!$A$2:$G$10,3,FALSE),0)</f>
        <v>252</v>
      </c>
      <c r="E13" s="24">
        <f>IFERROR(VLOOKUP($A12,'FKala1401 (28)'!$A$2:$G$10,4,FALSE),0)</f>
        <v>251</v>
      </c>
      <c r="F13" s="24">
        <f>IFERROR(VLOOKUP($A12,'FKala1401 (28)'!$A$2:$G$10,5,FALSE),0)</f>
        <v>18</v>
      </c>
      <c r="G13" s="24">
        <f>IFERROR(VLOOKUP($A12,'FKala1401 (28)'!$A$2:$G$10,6,FALSE),0)</f>
        <v>426177471270</v>
      </c>
    </row>
    <row r="14" spans="1:10" ht="30" customHeight="1" thickBot="1">
      <c r="A14" s="301"/>
      <c r="B14" s="36" t="s">
        <v>51</v>
      </c>
      <c r="C14" s="30" t="str">
        <f>IFERROR(C13/C12-1,"-")</f>
        <v>-</v>
      </c>
      <c r="D14" s="30">
        <f>IFERROR(D13/D12-1,"-")</f>
        <v>0.98425196850393704</v>
      </c>
      <c r="E14" s="30">
        <f>IFERROR(E13/E12-1,"-")</f>
        <v>1.2017543859649122</v>
      </c>
      <c r="F14" s="30">
        <f>IFERROR(F13/F12-1,"-")</f>
        <v>0.38461538461538458</v>
      </c>
      <c r="G14" s="30">
        <f>IFERROR(G13/G12-1,"-")</f>
        <v>0.58161918611725594</v>
      </c>
    </row>
    <row r="15" spans="1:10">
      <c r="A15" s="413" t="s">
        <v>59</v>
      </c>
      <c r="B15" s="37" t="s">
        <v>85</v>
      </c>
      <c r="C15" s="38">
        <f>C12+C9+C6</f>
        <v>119</v>
      </c>
      <c r="D15" s="38">
        <f t="shared" ref="D15:G16" si="0">D12+D9+D6</f>
        <v>667</v>
      </c>
      <c r="E15" s="38">
        <f t="shared" si="0"/>
        <v>621</v>
      </c>
      <c r="F15" s="38">
        <f t="shared" si="0"/>
        <v>165</v>
      </c>
      <c r="G15" s="38">
        <f t="shared" si="0"/>
        <v>418683894001</v>
      </c>
    </row>
    <row r="16" spans="1:10" ht="21.75" thickBot="1">
      <c r="A16" s="414"/>
      <c r="B16" s="23" t="s">
        <v>104</v>
      </c>
      <c r="C16" s="40">
        <f>C13+C10+C7</f>
        <v>170</v>
      </c>
      <c r="D16" s="40">
        <f t="shared" si="0"/>
        <v>1032</v>
      </c>
      <c r="E16" s="40">
        <f t="shared" si="0"/>
        <v>1136</v>
      </c>
      <c r="F16" s="40">
        <f t="shared" si="0"/>
        <v>66</v>
      </c>
      <c r="G16" s="40">
        <f t="shared" si="0"/>
        <v>2514298517687</v>
      </c>
    </row>
    <row r="17" spans="1:7" ht="30" customHeight="1" thickBot="1">
      <c r="A17" s="415"/>
      <c r="B17" s="42" t="s">
        <v>51</v>
      </c>
      <c r="C17" s="43">
        <f>IFERROR(C16/C15-1,"-")</f>
        <v>0.4285714285714286</v>
      </c>
      <c r="D17" s="43">
        <f>IFERROR(D16/D15-1,"-")</f>
        <v>0.54722638680659674</v>
      </c>
      <c r="E17" s="43">
        <f>IFERROR(E16/E15-1,"-")</f>
        <v>0.82930756843800313</v>
      </c>
      <c r="F17" s="43">
        <f>IFERROR(F16/F15-1,"-")</f>
        <v>-0.6</v>
      </c>
      <c r="G17" s="43">
        <f>IFERROR(G16/G15-1,"-")</f>
        <v>5.0052429857284997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130">
    <tabColor rgb="FF92D050"/>
  </sheetPr>
  <dimension ref="A1:AF29"/>
  <sheetViews>
    <sheetView zoomScale="80" zoomScaleNormal="80" workbookViewId="0">
      <selection activeCell="M6" sqref="M6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298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309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302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484">
        <v>38100000</v>
      </c>
      <c r="C18" s="485"/>
      <c r="D18" s="257" t="s">
        <v>228</v>
      </c>
      <c r="E18" s="255">
        <v>201210000</v>
      </c>
      <c r="F18" s="257" t="s">
        <v>66</v>
      </c>
      <c r="G18" s="484">
        <v>0</v>
      </c>
      <c r="H18" s="485"/>
      <c r="I18" s="257" t="s">
        <v>84</v>
      </c>
      <c r="J18" s="258">
        <v>0</v>
      </c>
      <c r="K18" s="253" t="s">
        <v>84</v>
      </c>
      <c r="L18" s="258">
        <v>16550000</v>
      </c>
      <c r="M18" s="253" t="s">
        <v>228</v>
      </c>
      <c r="N18" s="486">
        <v>147792450</v>
      </c>
      <c r="O18" s="487"/>
      <c r="P18" s="488"/>
      <c r="Q18" s="482" t="s">
        <v>213</v>
      </c>
      <c r="R18" s="483"/>
      <c r="S18" s="258">
        <v>217760000</v>
      </c>
      <c r="T18" s="253" t="s">
        <v>224</v>
      </c>
      <c r="U18" s="258">
        <v>230710000</v>
      </c>
      <c r="V18" s="482" t="s">
        <v>101</v>
      </c>
      <c r="W18" s="483"/>
      <c r="X18" s="482" t="s">
        <v>8</v>
      </c>
      <c r="Y18" s="483"/>
      <c r="Z18" s="482" t="s">
        <v>27</v>
      </c>
      <c r="AA18" s="483"/>
      <c r="AB18" s="482" t="s">
        <v>28</v>
      </c>
      <c r="AC18" s="483"/>
      <c r="AD18" s="253" t="s">
        <v>64</v>
      </c>
      <c r="AE18" s="167"/>
    </row>
    <row r="19" spans="1:31" ht="29.65" customHeight="1">
      <c r="A19" s="168"/>
      <c r="B19" s="484">
        <v>0</v>
      </c>
      <c r="C19" s="485"/>
      <c r="D19" s="257" t="s">
        <v>84</v>
      </c>
      <c r="E19" s="255">
        <v>0</v>
      </c>
      <c r="F19" s="257" t="s">
        <v>84</v>
      </c>
      <c r="G19" s="484">
        <v>0</v>
      </c>
      <c r="H19" s="485"/>
      <c r="I19" s="257" t="s">
        <v>84</v>
      </c>
      <c r="J19" s="258">
        <v>0</v>
      </c>
      <c r="K19" s="253" t="s">
        <v>84</v>
      </c>
      <c r="L19" s="258">
        <v>0</v>
      </c>
      <c r="M19" s="253" t="s">
        <v>84</v>
      </c>
      <c r="N19" s="486">
        <v>873215059</v>
      </c>
      <c r="O19" s="487"/>
      <c r="P19" s="488"/>
      <c r="Q19" s="482" t="s">
        <v>64</v>
      </c>
      <c r="R19" s="483"/>
      <c r="S19" s="258">
        <v>0</v>
      </c>
      <c r="T19" s="253" t="s">
        <v>84</v>
      </c>
      <c r="U19" s="258">
        <v>0</v>
      </c>
      <c r="V19" s="482" t="s">
        <v>84</v>
      </c>
      <c r="W19" s="483"/>
      <c r="X19" s="482" t="s">
        <v>8</v>
      </c>
      <c r="Y19" s="483"/>
      <c r="Z19" s="482" t="s">
        <v>27</v>
      </c>
      <c r="AA19" s="483"/>
      <c r="AB19" s="482" t="s">
        <v>42</v>
      </c>
      <c r="AC19" s="483"/>
      <c r="AD19" s="253" t="s">
        <v>65</v>
      </c>
      <c r="AE19" s="167"/>
    </row>
    <row r="20" spans="1:31" ht="29.65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</row>
    <row r="21" spans="1:31" ht="10.35" customHeight="1"/>
    <row r="22" spans="1:31" ht="29.65" customHeight="1"/>
    <row r="23" spans="1:31" ht="29.65" customHeight="1"/>
    <row r="24" spans="1:31" ht="74.099999999999994" customHeight="1"/>
    <row r="25" spans="1:31" ht="62.1" customHeight="1">
      <c r="A25" s="490" t="s">
        <v>9</v>
      </c>
      <c r="B25" s="490"/>
      <c r="C25" s="490"/>
      <c r="D25" s="490"/>
      <c r="E25" s="490"/>
      <c r="F25" s="490"/>
      <c r="G25" s="490"/>
      <c r="H25" s="490"/>
      <c r="I25" s="490"/>
      <c r="J25" s="490"/>
      <c r="K25" s="490"/>
      <c r="L25" s="490"/>
      <c r="M25" s="490"/>
      <c r="N25" s="490"/>
      <c r="O25" s="490"/>
      <c r="P25" s="490"/>
      <c r="Q25" s="490"/>
      <c r="R25" s="490"/>
    </row>
    <row r="26" spans="1:31" ht="62.85" customHeight="1"/>
    <row r="27" spans="1:31" ht="5.85" customHeight="1"/>
    <row r="28" spans="1:31" ht="22.15" customHeight="1"/>
    <row r="29" spans="1:31" ht="1.5" customHeight="1"/>
  </sheetData>
  <mergeCells count="46">
    <mergeCell ref="A25:R25"/>
    <mergeCell ref="Z18:AA18"/>
    <mergeCell ref="AB18:AC18"/>
    <mergeCell ref="B19:C19"/>
    <mergeCell ref="G19:H19"/>
    <mergeCell ref="N19:P19"/>
    <mergeCell ref="Q19:R19"/>
    <mergeCell ref="V19:W19"/>
    <mergeCell ref="X19:Y19"/>
    <mergeCell ref="Z19:AA19"/>
    <mergeCell ref="AB19:AC19"/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param=1&amp;@CreateCaseType=&amp;@PBTradeUnitTypeID=&amp;@TradeUnitTypeID=" xr:uid="{00000000-0004-0000-8400-000000000000}"/>
    <hyperlink ref="F18" r:id="rId2" display="http://172.16.90.7:88/ReportViewer.aspx?reportName=PProductStatisticsDetailReport&amp;@Clicked=Clicked&amp;@Detail=Writ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1000000}"/>
    <hyperlink ref="I18" r:id="rId3" display="http://172.16.90.7:88/ReportViewer.aspx?reportName=PProductStatisticsDetailReport&amp;@Clicked=Clicked&amp;@Detail=Incapacity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2000000}"/>
    <hyperlink ref="K18" r:id="rId4" display="http://172.16.90.7:88/ReportViewer.aspx?reportName=PProductStatisticsDetailReport&amp;@Clicked=Clicked&amp;@Detail=Absolution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3000000}"/>
    <hyperlink ref="M18" r:id="rId5" display="http://172.16.90.7:88/ReportViewer.aspx?reportName=PProductStatisticsDetailReport&amp;@Clicked=Clicked&amp;@Detail=Penalty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4000000}"/>
    <hyperlink ref="Q18" r:id="rId6" display="http://172.16.90.7:88/ReportViewer.aspx?reportName=PProductStatisticsDetailReport&amp;@Clicked=Clicked&amp;@Detail=Remained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5000000}"/>
    <hyperlink ref="T18" r:id="rId7" display="http://172.16.90.7:88/ReportViewer.aspx?reportName=PProductStatisticsDetailReport&amp;@Clicked=Clicked&amp;@Detail=Output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6000000}"/>
    <hyperlink ref="V18" r:id="rId8" display="http://172.16.90.7:88/ReportViewer.aspx?reportName=PProductStatisticsDetailReport&amp;@Clicked=Clicked&amp;@Detail=Input&amp;@LCode=1&amp;@fromdatetime=1401/01/01&amp;@todatetime=1401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7000000}"/>
    <hyperlink ref="D19" r:id="rId9" display="http://172.16.90.7:88/ReportViewer.aspx?reportName=PProductStatisticsPecuniary&amp;@Clicked=Clicked&amp;@Detail=Pecuniary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param=1&amp;@CreateCaseType=&amp;@PBTradeUnitTypeID=&amp;@TradeUnitTypeID=" xr:uid="{00000000-0004-0000-8400-000008000000}"/>
    <hyperlink ref="F19" r:id="rId10" display="http://172.16.90.7:88/ReportViewer.aspx?reportName=PProductStatisticsDetailReport&amp;@Clicked=Clicked&amp;@Detail=Writ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9000000}"/>
    <hyperlink ref="I19" r:id="rId11" display="http://172.16.90.7:88/ReportViewer.aspx?reportName=PProductStatisticsDetailReport&amp;@Clicked=Clicked&amp;@Detail=Incapacity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A000000}"/>
    <hyperlink ref="K19" r:id="rId12" display="http://172.16.90.7:88/ReportViewer.aspx?reportName=PProductStatisticsDetailReport&amp;@Clicked=Clicked&amp;@Detail=Absolution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B000000}"/>
    <hyperlink ref="M19" r:id="rId13" display="http://172.16.90.7:88/ReportViewer.aspx?reportName=PProductStatisticsDetailReport&amp;@Clicked=Clicked&amp;@Detail=Penalty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C000000}"/>
    <hyperlink ref="Q19" r:id="rId14" display="http://172.16.90.7:88/ReportViewer.aspx?reportName=PProductStatisticsDetailReport&amp;@Clicked=Clicked&amp;@Detail=Remained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D000000}"/>
    <hyperlink ref="T19" r:id="rId15" display="http://172.16.90.7:88/ReportViewer.aspx?reportName=PProductStatisticsDetailReport&amp;@Clicked=Clicked&amp;@Detail=Output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E000000}"/>
    <hyperlink ref="V19" r:id="rId16" display="http://172.16.90.7:88/ReportViewer.aspx?reportName=PProductStatisticsDetailReport&amp;@Clicked=Clicked&amp;@Detail=Input&amp;@LCode=1&amp;@fromdatetime=1401/01/01&amp;@todatetime=1401/01/22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400-00000F000000}"/>
  </hyperlinks>
  <pageMargins left="0.7" right="0.7" top="0.75" bottom="0.75" header="0.3" footer="0.3"/>
  <drawing r:id="rId17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131">
    <tabColor theme="7" tint="0.59999389629810485"/>
  </sheetPr>
  <dimension ref="A1:F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'Kala1401 (29)'!AB16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'Kala1401 (29)'!AB18</f>
        <v>کالا و خدمات</v>
      </c>
      <c r="B2" s="149">
        <f>D2+E2-C2</f>
        <v>10</v>
      </c>
      <c r="C2" s="149">
        <f>VALUE('Kala1401 (29)'!V18)</f>
        <v>12</v>
      </c>
      <c r="D2" s="149">
        <f>VALUE('Kala1401 (29)'!T18)</f>
        <v>9</v>
      </c>
      <c r="E2" s="149">
        <f>VALUE('Kala1401 (29)'!Q18)</f>
        <v>13</v>
      </c>
      <c r="F2" s="149">
        <f>VALUE('Kala1401 (29)'!B18)</f>
        <v>38100000</v>
      </c>
    </row>
    <row r="3" spans="1:6">
      <c r="A3" s="149" t="str">
        <f>'Kala1401 (29)'!AB19</f>
        <v>پرونده قاچاق کالا و ارز</v>
      </c>
      <c r="B3" s="149">
        <f t="shared" ref="B3:B26" si="0">D3+E3-C3</f>
        <v>1</v>
      </c>
      <c r="C3" s="149">
        <f>VALUE('Kala1401 (29)'!V19)</f>
        <v>0</v>
      </c>
      <c r="D3" s="149">
        <f>VALUE('Kala1401 (29)'!T19)</f>
        <v>0</v>
      </c>
      <c r="E3" s="149">
        <f>VALUE('Kala1401 (29)'!Q19)</f>
        <v>1</v>
      </c>
      <c r="F3" s="149">
        <f>VALUE('Kala1401 (29)'!B19)</f>
        <v>0</v>
      </c>
    </row>
    <row r="4" spans="1:6">
      <c r="A4" s="149">
        <f>'Kala1401 (29)'!AB20</f>
        <v>0</v>
      </c>
      <c r="B4" s="149">
        <f t="shared" si="0"/>
        <v>0</v>
      </c>
      <c r="C4" s="149">
        <f>VALUE('Kala1401 (29)'!V20)</f>
        <v>0</v>
      </c>
      <c r="D4" s="149">
        <f>VALUE('Kala1401 (29)'!T20)</f>
        <v>0</v>
      </c>
      <c r="E4" s="149">
        <f>VALUE('Kala1401 (29)'!Q20)</f>
        <v>0</v>
      </c>
      <c r="F4" s="149">
        <f>VALUE('Kala1401 (29)'!B20)</f>
        <v>0</v>
      </c>
    </row>
    <row r="5" spans="1:6">
      <c r="A5" s="149">
        <f>'Kala1401 (29)'!AB21</f>
        <v>0</v>
      </c>
      <c r="B5" s="149">
        <f t="shared" si="0"/>
        <v>0</v>
      </c>
      <c r="C5" s="149">
        <f>VALUE('Kala1401 (29)'!V21)</f>
        <v>0</v>
      </c>
      <c r="D5" s="149">
        <f>VALUE('Kala1401 (29)'!T21)</f>
        <v>0</v>
      </c>
      <c r="E5" s="149">
        <f>VALUE('Kala1401 (29)'!Q21)</f>
        <v>0</v>
      </c>
      <c r="F5" s="149">
        <f>VALUE('Kala1401 (29)'!B21)</f>
        <v>0</v>
      </c>
    </row>
    <row r="6" spans="1:6">
      <c r="A6" s="149">
        <f>'Kala1401 (29)'!AB22</f>
        <v>0</v>
      </c>
      <c r="B6" s="149">
        <f t="shared" si="0"/>
        <v>0</v>
      </c>
      <c r="C6" s="149">
        <f>VALUE('Kala1401 (29)'!V22)</f>
        <v>0</v>
      </c>
      <c r="D6" s="149">
        <f>VALUE('Kala1401 (29)'!T22)</f>
        <v>0</v>
      </c>
      <c r="E6" s="149">
        <f>VALUE('Kala1401 (29)'!Q22)</f>
        <v>0</v>
      </c>
      <c r="F6" s="149">
        <f>VALUE('Kala1401 (29)'!B22)</f>
        <v>0</v>
      </c>
    </row>
    <row r="7" spans="1:6">
      <c r="A7" s="149">
        <f>'Kala1401 (29)'!AB23</f>
        <v>0</v>
      </c>
      <c r="B7" s="149">
        <f t="shared" si="0"/>
        <v>0</v>
      </c>
      <c r="C7" s="149">
        <f>VALUE('Kala1401 (29)'!V23)</f>
        <v>0</v>
      </c>
      <c r="D7" s="149">
        <f>VALUE('Kala1401 (29)'!T23)</f>
        <v>0</v>
      </c>
      <c r="E7" s="149">
        <f>VALUE('Kala1401 (29)'!Q23)</f>
        <v>0</v>
      </c>
      <c r="F7" s="149">
        <f>VALUE('Kala1401 (29)'!B23)</f>
        <v>0</v>
      </c>
    </row>
    <row r="8" spans="1:6">
      <c r="A8" s="149">
        <f>'Kala1401 (29)'!AB24</f>
        <v>0</v>
      </c>
      <c r="B8" s="149">
        <f t="shared" si="0"/>
        <v>0</v>
      </c>
      <c r="C8" s="149">
        <f>VALUE('Kala1401 (29)'!V24)</f>
        <v>0</v>
      </c>
      <c r="D8" s="149">
        <f>VALUE('Kala1401 (29)'!T24)</f>
        <v>0</v>
      </c>
      <c r="E8" s="149">
        <f>VALUE('Kala1401 (29)'!Q24)</f>
        <v>0</v>
      </c>
      <c r="F8" s="149">
        <f>VALUE('Kala1401 (29)'!B24)</f>
        <v>0</v>
      </c>
    </row>
    <row r="9" spans="1:6">
      <c r="A9" s="149">
        <f>'Kala1401 (29)'!AB25</f>
        <v>0</v>
      </c>
      <c r="B9" s="149">
        <f t="shared" si="0"/>
        <v>0</v>
      </c>
      <c r="C9" s="149">
        <f>VALUE('Kala1401 (29)'!V25)</f>
        <v>0</v>
      </c>
      <c r="D9" s="149">
        <f>VALUE('Kala1401 (29)'!T25)</f>
        <v>0</v>
      </c>
      <c r="E9" s="149">
        <f>VALUE('Kala1401 (29)'!Q25)</f>
        <v>0</v>
      </c>
      <c r="F9" s="149">
        <f>VALUE('Kala1401 (29)'!B25)</f>
        <v>0</v>
      </c>
    </row>
    <row r="10" spans="1:6">
      <c r="A10" s="149">
        <f>'Kala1401 (29)'!AB26</f>
        <v>0</v>
      </c>
      <c r="B10" s="149">
        <f t="shared" si="0"/>
        <v>0</v>
      </c>
      <c r="C10" s="149">
        <f>VALUE('Kala1401 (29)'!V26)</f>
        <v>0</v>
      </c>
      <c r="D10" s="149">
        <f>VALUE('Kala1401 (29)'!T26)</f>
        <v>0</v>
      </c>
      <c r="E10" s="149">
        <f>VALUE('Kala1401 (29)'!Q26)</f>
        <v>0</v>
      </c>
      <c r="F10" s="149">
        <f>VALUE('Kala1401 (29)'!B26)</f>
        <v>0</v>
      </c>
    </row>
    <row r="11" spans="1:6">
      <c r="A11" s="149">
        <f>'Kala1401 (29)'!AB27</f>
        <v>0</v>
      </c>
      <c r="B11" s="149">
        <f t="shared" si="0"/>
        <v>0</v>
      </c>
      <c r="C11" s="149">
        <f>VALUE('Kala1401 (29)'!V27)</f>
        <v>0</v>
      </c>
      <c r="D11" s="149">
        <f>VALUE('Kala1401 (29)'!T27)</f>
        <v>0</v>
      </c>
      <c r="E11" s="149">
        <f>VALUE('Kala1401 (29)'!Q27)</f>
        <v>0</v>
      </c>
      <c r="F11" s="149">
        <f>VALUE('Kala1401 (29)'!B27)</f>
        <v>0</v>
      </c>
    </row>
    <row r="12" spans="1:6">
      <c r="A12" s="149">
        <f>'Kala1401 (29)'!AB28</f>
        <v>0</v>
      </c>
      <c r="B12" s="149">
        <f t="shared" si="0"/>
        <v>0</v>
      </c>
      <c r="C12" s="149">
        <f>VALUE('Kala1401 (29)'!V28)</f>
        <v>0</v>
      </c>
      <c r="D12" s="149">
        <f>VALUE('Kala1401 (29)'!T28)</f>
        <v>0</v>
      </c>
      <c r="E12" s="149">
        <f>VALUE('Kala1401 (29)'!Q28)</f>
        <v>0</v>
      </c>
      <c r="F12" s="149">
        <f>VALUE('Kala1401 (29)'!B28)</f>
        <v>0</v>
      </c>
    </row>
    <row r="13" spans="1:6">
      <c r="A13" s="149">
        <f>'Kala1401 (29)'!AB29</f>
        <v>0</v>
      </c>
      <c r="B13" s="149">
        <f t="shared" si="0"/>
        <v>0</v>
      </c>
      <c r="C13" s="149">
        <f>VALUE('Kala1401 (29)'!V29)</f>
        <v>0</v>
      </c>
      <c r="D13" s="149">
        <f>VALUE('Kala1401 (29)'!T29)</f>
        <v>0</v>
      </c>
      <c r="E13" s="149">
        <f>VALUE('Kala1401 (29)'!Q29)</f>
        <v>0</v>
      </c>
      <c r="F13" s="149">
        <f>VALUE('Kala1401 (29)'!B29)</f>
        <v>0</v>
      </c>
    </row>
    <row r="14" spans="1:6">
      <c r="A14" s="149">
        <f>'Kala1401 (29)'!AB30</f>
        <v>0</v>
      </c>
      <c r="B14" s="149">
        <f t="shared" si="0"/>
        <v>0</v>
      </c>
      <c r="C14" s="149">
        <f>VALUE('Kala1401 (29)'!V30)</f>
        <v>0</v>
      </c>
      <c r="D14" s="149">
        <f>VALUE('Kala1401 (29)'!T30)</f>
        <v>0</v>
      </c>
      <c r="E14" s="149">
        <f>VALUE('Kala1401 (29)'!Q30)</f>
        <v>0</v>
      </c>
      <c r="F14" s="149">
        <f>VALUE('Kala1401 (29)'!B30)</f>
        <v>0</v>
      </c>
    </row>
    <row r="15" spans="1:6">
      <c r="A15" s="149">
        <f>'Kala1401 (29)'!AB31</f>
        <v>0</v>
      </c>
      <c r="B15" s="149">
        <f t="shared" si="0"/>
        <v>0</v>
      </c>
      <c r="C15" s="149">
        <f>VALUE('Kala1401 (29)'!V31)</f>
        <v>0</v>
      </c>
      <c r="D15" s="149">
        <f>VALUE('Kala1401 (29)'!T31)</f>
        <v>0</v>
      </c>
      <c r="E15" s="149">
        <f>VALUE('Kala1401 (29)'!Q31)</f>
        <v>0</v>
      </c>
      <c r="F15" s="149">
        <f>VALUE('Kala1401 (29)'!B31)</f>
        <v>0</v>
      </c>
    </row>
    <row r="16" spans="1:6">
      <c r="A16" s="149">
        <f>'Kala1401 (29)'!AB32</f>
        <v>0</v>
      </c>
      <c r="B16" s="149">
        <f t="shared" si="0"/>
        <v>0</v>
      </c>
      <c r="C16" s="149">
        <f>VALUE('Kala1401 (29)'!V32)</f>
        <v>0</v>
      </c>
      <c r="D16" s="149">
        <f>VALUE('Kala1401 (29)'!T32)</f>
        <v>0</v>
      </c>
      <c r="E16" s="149">
        <f>VALUE('Kala1401 (29)'!Q32)</f>
        <v>0</v>
      </c>
      <c r="F16" s="149">
        <f>VALUE('Kala1401 (29)'!B32)</f>
        <v>0</v>
      </c>
    </row>
    <row r="17" spans="1:6">
      <c r="A17" s="149">
        <f>'Kala1401 (29)'!AB33</f>
        <v>0</v>
      </c>
      <c r="B17" s="149">
        <f t="shared" si="0"/>
        <v>0</v>
      </c>
      <c r="C17" s="149">
        <f>VALUE('Kala1401 (29)'!V33)</f>
        <v>0</v>
      </c>
      <c r="D17" s="149">
        <f>VALUE('Kala1401 (29)'!T33)</f>
        <v>0</v>
      </c>
      <c r="E17" s="149">
        <f>VALUE('Kala1401 (29)'!Q33)</f>
        <v>0</v>
      </c>
      <c r="F17" s="149">
        <f>VALUE('Kala1401 (29)'!B33)</f>
        <v>0</v>
      </c>
    </row>
    <row r="18" spans="1:6">
      <c r="A18" s="149">
        <f>'Kala1401 (29)'!AB34</f>
        <v>0</v>
      </c>
      <c r="B18" s="149">
        <f t="shared" si="0"/>
        <v>0</v>
      </c>
      <c r="C18" s="149">
        <f>VALUE('Kala1401 (29)'!V34)</f>
        <v>0</v>
      </c>
      <c r="D18" s="149">
        <f>VALUE('Kala1401 (29)'!T34)</f>
        <v>0</v>
      </c>
      <c r="E18" s="149">
        <f>VALUE('Kala1401 (29)'!Q34)</f>
        <v>0</v>
      </c>
      <c r="F18" s="149">
        <f>VALUE('Kala1401 (29)'!B34)</f>
        <v>0</v>
      </c>
    </row>
    <row r="19" spans="1:6">
      <c r="A19" s="149">
        <f>'Kala1401 (29)'!AB35</f>
        <v>0</v>
      </c>
      <c r="B19" s="149">
        <f t="shared" si="0"/>
        <v>0</v>
      </c>
      <c r="C19" s="149">
        <f>VALUE('Kala1401 (29)'!V35)</f>
        <v>0</v>
      </c>
      <c r="D19" s="149">
        <f>VALUE('Kala1401 (29)'!T35)</f>
        <v>0</v>
      </c>
      <c r="E19" s="149">
        <f>VALUE('Kala1401 (29)'!Q35)</f>
        <v>0</v>
      </c>
      <c r="F19" s="149">
        <f>VALUE('Kala1401 (29)'!B35)</f>
        <v>0</v>
      </c>
    </row>
    <row r="20" spans="1:6">
      <c r="A20" s="149">
        <f>'Kala1401 (29)'!AB36</f>
        <v>0</v>
      </c>
      <c r="B20" s="149">
        <f t="shared" si="0"/>
        <v>0</v>
      </c>
      <c r="C20" s="149">
        <f>VALUE('Kala1401 (29)'!V36)</f>
        <v>0</v>
      </c>
      <c r="D20" s="149">
        <f>VALUE('Kala1401 (29)'!T36)</f>
        <v>0</v>
      </c>
      <c r="E20" s="149">
        <f>VALUE('Kala1401 (29)'!Q36)</f>
        <v>0</v>
      </c>
      <c r="F20" s="149">
        <f>VALUE('Kala1401 (29)'!B36)</f>
        <v>0</v>
      </c>
    </row>
    <row r="21" spans="1:6">
      <c r="A21" s="149">
        <f>'Kala1401 (29)'!AB37</f>
        <v>0</v>
      </c>
      <c r="B21" s="149">
        <f t="shared" si="0"/>
        <v>0</v>
      </c>
      <c r="C21" s="149">
        <f>VALUE('Kala1401 (29)'!V37)</f>
        <v>0</v>
      </c>
      <c r="D21" s="149">
        <f>VALUE('Kala1401 (29)'!T37)</f>
        <v>0</v>
      </c>
      <c r="E21" s="149">
        <f>VALUE('Kala1401 (29)'!Q37)</f>
        <v>0</v>
      </c>
      <c r="F21" s="149">
        <f>VALUE('Kala1401 (29)'!B37)</f>
        <v>0</v>
      </c>
    </row>
    <row r="22" spans="1:6">
      <c r="A22" s="149">
        <f>'Kala1401 (29)'!AB38</f>
        <v>0</v>
      </c>
      <c r="B22" s="149">
        <f t="shared" si="0"/>
        <v>0</v>
      </c>
      <c r="C22" s="149">
        <f>VALUE('Kala1401 (29)'!V38)</f>
        <v>0</v>
      </c>
      <c r="D22" s="149">
        <f>VALUE('Kala1401 (29)'!T38)</f>
        <v>0</v>
      </c>
      <c r="E22" s="149">
        <f>VALUE('Kala1401 (29)'!Q38)</f>
        <v>0</v>
      </c>
      <c r="F22" s="149">
        <f>VALUE('Kala1401 (29)'!B38)</f>
        <v>0</v>
      </c>
    </row>
    <row r="23" spans="1:6">
      <c r="A23" s="149">
        <f>'Kala1401 (29)'!AB39</f>
        <v>0</v>
      </c>
      <c r="B23" s="149">
        <f t="shared" si="0"/>
        <v>0</v>
      </c>
      <c r="C23" s="149">
        <f>VALUE('Kala1401 (29)'!V39)</f>
        <v>0</v>
      </c>
      <c r="D23" s="149">
        <f>VALUE('Kala1401 (29)'!T39)</f>
        <v>0</v>
      </c>
      <c r="E23" s="149">
        <f>VALUE('Kala1401 (29)'!Q39)</f>
        <v>0</v>
      </c>
      <c r="F23" s="149">
        <f>VALUE('Kala1401 (29)'!B39)</f>
        <v>0</v>
      </c>
    </row>
    <row r="24" spans="1:6">
      <c r="A24" s="149">
        <f>'Kala1401 (29)'!AB40</f>
        <v>0</v>
      </c>
      <c r="B24" s="149">
        <f t="shared" si="0"/>
        <v>0</v>
      </c>
      <c r="C24" s="149">
        <f>VALUE('Kala1401 (29)'!V40)</f>
        <v>0</v>
      </c>
      <c r="D24" s="149">
        <f>VALUE('Kala1401 (29)'!T40)</f>
        <v>0</v>
      </c>
      <c r="E24" s="149">
        <f>VALUE('Kala1401 (29)'!Q40)</f>
        <v>0</v>
      </c>
      <c r="F24" s="149">
        <f>VALUE('Kala1401 (29)'!B40)</f>
        <v>0</v>
      </c>
    </row>
    <row r="25" spans="1:6">
      <c r="A25" s="149">
        <f>'Kala1401 (29)'!AB41</f>
        <v>0</v>
      </c>
      <c r="B25" s="149">
        <f t="shared" si="0"/>
        <v>0</v>
      </c>
      <c r="C25" s="149">
        <f>VALUE('Kala1401 (29)'!V41)</f>
        <v>0</v>
      </c>
      <c r="D25" s="149">
        <f>VALUE('Kala1401 (29)'!T41)</f>
        <v>0</v>
      </c>
      <c r="E25" s="149">
        <f>VALUE('Kala1401 (29)'!Q41)</f>
        <v>0</v>
      </c>
      <c r="F25" s="149">
        <f>VALUE('Kala1401 (29)'!B41)</f>
        <v>0</v>
      </c>
    </row>
    <row r="26" spans="1:6">
      <c r="A26" s="149">
        <f>'Kala1401 (29)'!AB42</f>
        <v>0</v>
      </c>
      <c r="B26" s="149">
        <f t="shared" si="0"/>
        <v>0</v>
      </c>
      <c r="C26" s="149">
        <f>VALUE('Kala1401 (29)'!V42)</f>
        <v>0</v>
      </c>
      <c r="D26" s="149">
        <f>VALUE('Kala1401 (29)'!T42)</f>
        <v>0</v>
      </c>
      <c r="E26" s="149">
        <f>VALUE('Kala1401 (29)'!Q42)</f>
        <v>0</v>
      </c>
      <c r="F26" s="149">
        <f>VALUE('Kala1401 (29)'!B42)</f>
        <v>0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132">
    <tabColor rgb="FF92D050"/>
  </sheetPr>
  <dimension ref="A1:AF29"/>
  <sheetViews>
    <sheetView zoomScale="70" zoomScaleNormal="70" workbookViewId="0">
      <selection activeCell="M6" sqref="M6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136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309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303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484">
        <v>9120000</v>
      </c>
      <c r="C18" s="485"/>
      <c r="D18" s="257" t="s">
        <v>66</v>
      </c>
      <c r="E18" s="255">
        <v>0</v>
      </c>
      <c r="F18" s="257" t="s">
        <v>84</v>
      </c>
      <c r="G18" s="484">
        <v>0</v>
      </c>
      <c r="H18" s="485"/>
      <c r="I18" s="257" t="s">
        <v>84</v>
      </c>
      <c r="J18" s="258">
        <v>0</v>
      </c>
      <c r="K18" s="253" t="s">
        <v>84</v>
      </c>
      <c r="L18" s="258">
        <v>15200000</v>
      </c>
      <c r="M18" s="253" t="s">
        <v>66</v>
      </c>
      <c r="N18" s="486">
        <v>370701146</v>
      </c>
      <c r="O18" s="487"/>
      <c r="P18" s="488"/>
      <c r="Q18" s="482" t="s">
        <v>80</v>
      </c>
      <c r="R18" s="483"/>
      <c r="S18" s="258">
        <v>15200000</v>
      </c>
      <c r="T18" s="253" t="s">
        <v>66</v>
      </c>
      <c r="U18" s="258">
        <v>252901146</v>
      </c>
      <c r="V18" s="482" t="s">
        <v>101</v>
      </c>
      <c r="W18" s="483"/>
      <c r="X18" s="482" t="s">
        <v>8</v>
      </c>
      <c r="Y18" s="483"/>
      <c r="Z18" s="482" t="s">
        <v>27</v>
      </c>
      <c r="AA18" s="483"/>
      <c r="AB18" s="482" t="s">
        <v>28</v>
      </c>
      <c r="AC18" s="483"/>
      <c r="AD18" s="253" t="s">
        <v>64</v>
      </c>
      <c r="AE18" s="167"/>
    </row>
    <row r="19" spans="1:31" ht="29.65" customHeight="1"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</row>
    <row r="20" spans="1:31" ht="29.65" customHeight="1"/>
    <row r="21" spans="1:31" ht="35.25" customHeight="1"/>
    <row r="22" spans="1:31" ht="29.65" customHeight="1"/>
    <row r="23" spans="1:31" ht="29.65" customHeight="1"/>
    <row r="24" spans="1:31" ht="74.099999999999994" customHeight="1">
      <c r="A24" s="490" t="s">
        <v>9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</row>
    <row r="25" spans="1:31" ht="62.1" customHeight="1"/>
    <row r="26" spans="1:31" ht="62.85" customHeight="1"/>
    <row r="27" spans="1:31" ht="5.85" customHeight="1"/>
    <row r="28" spans="1:31" ht="22.15" customHeight="1"/>
    <row r="29" spans="1:31" ht="1.5" customHeight="1"/>
  </sheetData>
  <mergeCells count="38">
    <mergeCell ref="AB18:AC18"/>
    <mergeCell ref="B18:C18"/>
    <mergeCell ref="G18:H18"/>
    <mergeCell ref="N18:P18"/>
    <mergeCell ref="Q18:R18"/>
    <mergeCell ref="V18:W18"/>
    <mergeCell ref="X18:Y18"/>
    <mergeCell ref="N17:P17"/>
    <mergeCell ref="Q17:R17"/>
    <mergeCell ref="V17:W17"/>
    <mergeCell ref="A24:R24"/>
    <mergeCell ref="Z18:AA18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param=1&amp;@CreateCaseType=&amp;@PBTradeUnitTypeID=&amp;@TradeUnitTypeID=" xr:uid="{00000000-0004-0000-8600-000000000000}"/>
    <hyperlink ref="F18" r:id="rId2" display="http://172.16.90.7:88/ReportViewer.aspx?reportName=PProductStatisticsDetailReport&amp;@Clicked=Clicked&amp;@Detail=Writ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600-000001000000}"/>
    <hyperlink ref="I18" r:id="rId3" display="http://172.16.90.7:88/ReportViewer.aspx?reportName=PProductStatisticsDetailReport&amp;@Clicked=Clicked&amp;@Detail=Incapacity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600-000002000000}"/>
    <hyperlink ref="K18" r:id="rId4" display="http://172.16.90.7:88/ReportViewer.aspx?reportName=PProductStatisticsDetailReport&amp;@Clicked=Clicked&amp;@Detail=Absolution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600-000003000000}"/>
    <hyperlink ref="M18" r:id="rId5" display="http://172.16.90.7:88/ReportViewer.aspx?reportName=PProductStatisticsDetailReport&amp;@Clicked=Clicked&amp;@Detail=Penalty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600-000004000000}"/>
    <hyperlink ref="Q18" r:id="rId6" display="http://172.16.90.7:88/ReportViewer.aspx?reportName=PProductStatisticsDetailReport&amp;@Clicked=Clicked&amp;@Detail=Remained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600-000005000000}"/>
    <hyperlink ref="T18" r:id="rId7" display="http://172.16.90.7:88/ReportViewer.aspx?reportName=PProductStatisticsDetailReport&amp;@Clicked=Clicked&amp;@Detail=Output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600-000006000000}"/>
    <hyperlink ref="V18" r:id="rId8" display="http://172.16.90.7:88/ReportViewer.aspx?reportName=PProductStatisticsDetailReport&amp;@Clicked=Clicked&amp;@Detail=Input&amp;@LCode=1&amp;@fromdatetime=1400/01/01&amp;@todatetime=1400/01/22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600-000007000000}"/>
  </hyperlinks>
  <pageMargins left="0.7" right="0.7" top="0.75" bottom="0.75" header="0.3" footer="0.3"/>
  <drawing r:id="rId9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133">
    <tabColor theme="7" tint="0.59999389629810485"/>
  </sheetPr>
  <dimension ref="A1:M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(29)'!AB16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(29)'!AB18</f>
        <v>کالا و خدمات</v>
      </c>
      <c r="B2" s="149">
        <f>D2+E2-C2</f>
        <v>7</v>
      </c>
      <c r="C2" s="149">
        <f>VALUE('Kala1400 (29)'!V18)</f>
        <v>12</v>
      </c>
      <c r="D2" s="149">
        <f>VALUE('Kala1400 (29)'!T18)</f>
        <v>3</v>
      </c>
      <c r="E2" s="149">
        <f>VALUE('Kala1400 (29)'!Q18)</f>
        <v>16</v>
      </c>
      <c r="F2" s="149">
        <f>VALUE('Kala1400 (29)'!B18)</f>
        <v>9120000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(29)'!AB19</f>
        <v>0</v>
      </c>
      <c r="B3" s="149">
        <f t="shared" ref="B3:B26" si="0">D3+E3-C3</f>
        <v>0</v>
      </c>
      <c r="C3" s="149">
        <f>VALUE('Kala1400 (29)'!V19)</f>
        <v>0</v>
      </c>
      <c r="D3" s="149">
        <f>VALUE('Kala1400 (29)'!T19)</f>
        <v>0</v>
      </c>
      <c r="E3" s="149">
        <f>VALUE('Kala1400 (29)'!Q19)</f>
        <v>0</v>
      </c>
      <c r="F3" s="149">
        <f>VALUE('Kala1400 (29)'!B19)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>
        <f>'Kala1400 (29)'!AB20</f>
        <v>0</v>
      </c>
      <c r="B4" s="149">
        <f t="shared" si="0"/>
        <v>0</v>
      </c>
      <c r="C4" s="149">
        <f>VALUE('Kala1400 (29)'!V20)</f>
        <v>0</v>
      </c>
      <c r="D4" s="149">
        <f>VALUE('Kala1400 (29)'!T20)</f>
        <v>0</v>
      </c>
      <c r="E4" s="149">
        <f>VALUE('Kala1400 (29)'!Q20)</f>
        <v>0</v>
      </c>
      <c r="F4" s="149">
        <f>VALUE('Kala1400 (29)'!B20)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(29)'!AB21</f>
        <v>0</v>
      </c>
      <c r="B5" s="149">
        <f t="shared" si="0"/>
        <v>0</v>
      </c>
      <c r="C5" s="149">
        <f>VALUE('Kala1400 (29)'!V21)</f>
        <v>0</v>
      </c>
      <c r="D5" s="149">
        <f>VALUE('Kala1400 (29)'!T21)</f>
        <v>0</v>
      </c>
      <c r="E5" s="149">
        <f>VALUE('Kala1400 (29)'!Q21)</f>
        <v>0</v>
      </c>
      <c r="F5" s="149">
        <f>VALUE('Kala1400 (29)'!B21)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(29)'!AB22</f>
        <v>0</v>
      </c>
      <c r="B6" s="149">
        <f t="shared" si="0"/>
        <v>0</v>
      </c>
      <c r="C6" s="149">
        <f>VALUE('Kala1400 (29)'!V22)</f>
        <v>0</v>
      </c>
      <c r="D6" s="149">
        <f>VALUE('Kala1400 (29)'!T22)</f>
        <v>0</v>
      </c>
      <c r="E6" s="149">
        <f>VALUE('Kala1400 (29)'!Q22)</f>
        <v>0</v>
      </c>
      <c r="F6" s="149">
        <f>VALUE('Kala1400 (29)'!B22)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(29)'!AB23</f>
        <v>0</v>
      </c>
      <c r="B7" s="149">
        <f t="shared" si="0"/>
        <v>0</v>
      </c>
      <c r="C7" s="149">
        <f>VALUE('Kala1400 (29)'!V23)</f>
        <v>0</v>
      </c>
      <c r="D7" s="149">
        <f>VALUE('Kala1400 (29)'!T23)</f>
        <v>0</v>
      </c>
      <c r="E7" s="149">
        <f>VALUE('Kala1400 (29)'!Q23)</f>
        <v>0</v>
      </c>
      <c r="F7" s="149">
        <f>VALUE('Kala1400 (29)'!B23)</f>
        <v>0</v>
      </c>
    </row>
    <row r="8" spans="1:13">
      <c r="A8" s="149">
        <f>'Kala1400 (29)'!AB24</f>
        <v>0</v>
      </c>
      <c r="B8" s="149">
        <f t="shared" si="0"/>
        <v>0</v>
      </c>
      <c r="C8" s="149">
        <f>VALUE('Kala1400 (29)'!V24)</f>
        <v>0</v>
      </c>
      <c r="D8" s="149">
        <f>VALUE('Kala1400 (29)'!T24)</f>
        <v>0</v>
      </c>
      <c r="E8" s="149">
        <f>VALUE('Kala1400 (29)'!Q24)</f>
        <v>0</v>
      </c>
      <c r="F8" s="149">
        <f>VALUE('Kala1400 (29)'!B24)</f>
        <v>0</v>
      </c>
    </row>
    <row r="9" spans="1:13">
      <c r="A9" s="149">
        <f>'Kala1400 (29)'!AB25</f>
        <v>0</v>
      </c>
      <c r="B9" s="149">
        <f t="shared" si="0"/>
        <v>0</v>
      </c>
      <c r="C9" s="149">
        <f>VALUE('Kala1400 (29)'!V25)</f>
        <v>0</v>
      </c>
      <c r="D9" s="149">
        <f>VALUE('Kala1400 (29)'!T25)</f>
        <v>0</v>
      </c>
      <c r="E9" s="149">
        <f>VALUE('Kala1400 (29)'!Q25)</f>
        <v>0</v>
      </c>
      <c r="F9" s="149">
        <f>VALUE('Kala1400 (29)'!B25)</f>
        <v>0</v>
      </c>
    </row>
    <row r="10" spans="1:13">
      <c r="A10" s="149">
        <f>'Kala1400 (29)'!AB26</f>
        <v>0</v>
      </c>
      <c r="B10" s="149">
        <f t="shared" si="0"/>
        <v>0</v>
      </c>
      <c r="C10" s="149">
        <f>VALUE('Kala1400 (29)'!V26)</f>
        <v>0</v>
      </c>
      <c r="D10" s="149">
        <f>VALUE('Kala1400 (29)'!T26)</f>
        <v>0</v>
      </c>
      <c r="E10" s="149">
        <f>VALUE('Kala1400 (29)'!Q26)</f>
        <v>0</v>
      </c>
      <c r="F10" s="149">
        <f>VALUE('Kala1400 (29)'!B26)</f>
        <v>0</v>
      </c>
    </row>
    <row r="11" spans="1:13">
      <c r="A11" s="149">
        <f>'Kala1400 (29)'!AB27</f>
        <v>0</v>
      </c>
      <c r="B11" s="149">
        <f t="shared" si="0"/>
        <v>0</v>
      </c>
      <c r="C11" s="149">
        <f>VALUE('Kala1400 (29)'!V27)</f>
        <v>0</v>
      </c>
      <c r="D11" s="149">
        <f>VALUE('Kala1400 (29)'!T27)</f>
        <v>0</v>
      </c>
      <c r="E11" s="149">
        <f>VALUE('Kala1400 (29)'!Q27)</f>
        <v>0</v>
      </c>
      <c r="F11" s="149">
        <f>VALUE('Kala1400 (29)'!B27)</f>
        <v>0</v>
      </c>
    </row>
    <row r="12" spans="1:13">
      <c r="A12" s="149">
        <f>'Kala1400 (29)'!AB28</f>
        <v>0</v>
      </c>
      <c r="B12" s="149">
        <f t="shared" si="0"/>
        <v>0</v>
      </c>
      <c r="C12" s="149">
        <f>VALUE('Kala1400 (29)'!V28)</f>
        <v>0</v>
      </c>
      <c r="D12" s="149">
        <f>VALUE('Kala1400 (29)'!T28)</f>
        <v>0</v>
      </c>
      <c r="E12" s="149">
        <f>VALUE('Kala1400 (29)'!Q28)</f>
        <v>0</v>
      </c>
      <c r="F12" s="149">
        <f>VALUE('Kala1400 (29)'!B28)</f>
        <v>0</v>
      </c>
    </row>
    <row r="13" spans="1:13">
      <c r="A13" s="149">
        <f>'Kala1400 (29)'!AB29</f>
        <v>0</v>
      </c>
      <c r="B13" s="149">
        <f t="shared" si="0"/>
        <v>0</v>
      </c>
      <c r="C13" s="149">
        <f>VALUE('Kala1400 (29)'!V29)</f>
        <v>0</v>
      </c>
      <c r="D13" s="149">
        <f>VALUE('Kala1400 (29)'!T29)</f>
        <v>0</v>
      </c>
      <c r="E13" s="149">
        <f>VALUE('Kala1400 (29)'!Q29)</f>
        <v>0</v>
      </c>
      <c r="F13" s="149">
        <f>VALUE('Kala1400 (29)'!B29)</f>
        <v>0</v>
      </c>
    </row>
    <row r="14" spans="1:13">
      <c r="A14" s="149">
        <f>'Kala1400 (29)'!AB30</f>
        <v>0</v>
      </c>
      <c r="B14" s="149">
        <f t="shared" si="0"/>
        <v>0</v>
      </c>
      <c r="C14" s="149">
        <f>VALUE('Kala1400 (29)'!V30)</f>
        <v>0</v>
      </c>
      <c r="D14" s="149">
        <f>VALUE('Kala1400 (29)'!T30)</f>
        <v>0</v>
      </c>
      <c r="E14" s="149">
        <f>VALUE('Kala1400 (29)'!Q30)</f>
        <v>0</v>
      </c>
      <c r="F14" s="149">
        <f>VALUE('Kala1400 (29)'!B30)</f>
        <v>0</v>
      </c>
    </row>
    <row r="15" spans="1:13">
      <c r="A15" s="149">
        <f>'Kala1400 (29)'!AB31</f>
        <v>0</v>
      </c>
      <c r="B15" s="149">
        <f t="shared" si="0"/>
        <v>0</v>
      </c>
      <c r="C15" s="149">
        <f>VALUE('Kala1400 (29)'!V31)</f>
        <v>0</v>
      </c>
      <c r="D15" s="149">
        <f>VALUE('Kala1400 (29)'!T31)</f>
        <v>0</v>
      </c>
      <c r="E15" s="149">
        <f>VALUE('Kala1400 (29)'!Q31)</f>
        <v>0</v>
      </c>
      <c r="F15" s="149">
        <f>VALUE('Kala1400 (29)'!B31)</f>
        <v>0</v>
      </c>
    </row>
    <row r="16" spans="1:13">
      <c r="A16" s="149">
        <f>'Kala1400 (29)'!AB32</f>
        <v>0</v>
      </c>
      <c r="B16" s="149">
        <f t="shared" si="0"/>
        <v>0</v>
      </c>
      <c r="C16" s="149">
        <f>VALUE('Kala1400 (29)'!V32)</f>
        <v>0</v>
      </c>
      <c r="D16" s="149">
        <f>VALUE('Kala1400 (29)'!T32)</f>
        <v>0</v>
      </c>
      <c r="E16" s="149">
        <f>VALUE('Kala1400 (29)'!Q32)</f>
        <v>0</v>
      </c>
      <c r="F16" s="149">
        <f>VALUE('Kala1400 (29)'!B32)</f>
        <v>0</v>
      </c>
    </row>
    <row r="17" spans="1:6">
      <c r="A17" s="149">
        <f>'Kala1400 (29)'!AB33</f>
        <v>0</v>
      </c>
      <c r="B17" s="149">
        <f t="shared" si="0"/>
        <v>0</v>
      </c>
      <c r="C17" s="149">
        <f>VALUE('Kala1400 (29)'!V33)</f>
        <v>0</v>
      </c>
      <c r="D17" s="149">
        <f>VALUE('Kala1400 (29)'!T33)</f>
        <v>0</v>
      </c>
      <c r="E17" s="149">
        <f>VALUE('Kala1400 (29)'!Q33)</f>
        <v>0</v>
      </c>
      <c r="F17" s="149">
        <f>VALUE('Kala1400 (29)'!B33)</f>
        <v>0</v>
      </c>
    </row>
    <row r="18" spans="1:6">
      <c r="A18" s="149">
        <f>'Kala1400 (29)'!AB34</f>
        <v>0</v>
      </c>
      <c r="B18" s="149">
        <f t="shared" si="0"/>
        <v>0</v>
      </c>
      <c r="C18" s="149">
        <f>VALUE('Kala1400 (29)'!V34)</f>
        <v>0</v>
      </c>
      <c r="D18" s="149">
        <f>VALUE('Kala1400 (29)'!T34)</f>
        <v>0</v>
      </c>
      <c r="E18" s="149">
        <f>VALUE('Kala1400 (29)'!Q34)</f>
        <v>0</v>
      </c>
      <c r="F18" s="149">
        <f>VALUE('Kala1400 (29)'!B34)</f>
        <v>0</v>
      </c>
    </row>
    <row r="19" spans="1:6">
      <c r="A19" s="149">
        <f>'Kala1400 (29)'!AB35</f>
        <v>0</v>
      </c>
      <c r="B19" s="149">
        <f t="shared" si="0"/>
        <v>0</v>
      </c>
      <c r="C19" s="149">
        <f>VALUE('Kala1400 (29)'!V35)</f>
        <v>0</v>
      </c>
      <c r="D19" s="149">
        <f>VALUE('Kala1400 (29)'!T35)</f>
        <v>0</v>
      </c>
      <c r="E19" s="149">
        <f>VALUE('Kala1400 (29)'!Q35)</f>
        <v>0</v>
      </c>
      <c r="F19" s="149">
        <f>VALUE('Kala1400 (29)'!B35)</f>
        <v>0</v>
      </c>
    </row>
    <row r="20" spans="1:6">
      <c r="A20" s="149">
        <f>'Kala1400 (29)'!AB36</f>
        <v>0</v>
      </c>
      <c r="B20" s="149">
        <f t="shared" si="0"/>
        <v>0</v>
      </c>
      <c r="C20" s="149">
        <f>VALUE('Kala1400 (29)'!V36)</f>
        <v>0</v>
      </c>
      <c r="D20" s="149">
        <f>VALUE('Kala1400 (29)'!T36)</f>
        <v>0</v>
      </c>
      <c r="E20" s="149">
        <f>VALUE('Kala1400 (29)'!Q36)</f>
        <v>0</v>
      </c>
      <c r="F20" s="149">
        <f>VALUE('Kala1400 (29)'!B36)</f>
        <v>0</v>
      </c>
    </row>
    <row r="21" spans="1:6">
      <c r="A21" s="149">
        <f>'Kala1400 (29)'!AB37</f>
        <v>0</v>
      </c>
      <c r="B21" s="149">
        <f t="shared" si="0"/>
        <v>0</v>
      </c>
      <c r="C21" s="149">
        <f>VALUE('Kala1400 (29)'!V37)</f>
        <v>0</v>
      </c>
      <c r="D21" s="149">
        <f>VALUE('Kala1400 (29)'!T37)</f>
        <v>0</v>
      </c>
      <c r="E21" s="149">
        <f>VALUE('Kala1400 (29)'!Q37)</f>
        <v>0</v>
      </c>
      <c r="F21" s="149">
        <f>VALUE('Kala1400 (29)'!B37)</f>
        <v>0</v>
      </c>
    </row>
    <row r="22" spans="1:6">
      <c r="A22" s="149">
        <f>'Kala1400 (29)'!AB38</f>
        <v>0</v>
      </c>
      <c r="B22" s="149">
        <f t="shared" si="0"/>
        <v>0</v>
      </c>
      <c r="C22" s="149">
        <f>VALUE('Kala1400 (29)'!V38)</f>
        <v>0</v>
      </c>
      <c r="D22" s="149">
        <f>VALUE('Kala1400 (29)'!T38)</f>
        <v>0</v>
      </c>
      <c r="E22" s="149">
        <f>VALUE('Kala1400 (29)'!Q38)</f>
        <v>0</v>
      </c>
      <c r="F22" s="149">
        <f>VALUE('Kala1400 (29)'!B38)</f>
        <v>0</v>
      </c>
    </row>
    <row r="23" spans="1:6">
      <c r="A23" s="149">
        <f>'Kala1400 (29)'!AB39</f>
        <v>0</v>
      </c>
      <c r="B23" s="149">
        <f t="shared" si="0"/>
        <v>0</v>
      </c>
      <c r="C23" s="149">
        <f>VALUE('Kala1400 (29)'!V39)</f>
        <v>0</v>
      </c>
      <c r="D23" s="149">
        <f>VALUE('Kala1400 (29)'!T39)</f>
        <v>0</v>
      </c>
      <c r="E23" s="149">
        <f>VALUE('Kala1400 (29)'!Q39)</f>
        <v>0</v>
      </c>
      <c r="F23" s="149">
        <f>VALUE('Kala1400 (29)'!B39)</f>
        <v>0</v>
      </c>
    </row>
    <row r="24" spans="1:6">
      <c r="A24" s="149">
        <f>'Kala1400 (29)'!AB40</f>
        <v>0</v>
      </c>
      <c r="B24" s="149">
        <f t="shared" si="0"/>
        <v>0</v>
      </c>
      <c r="C24" s="149">
        <f>VALUE('Kala1400 (29)'!V40)</f>
        <v>0</v>
      </c>
      <c r="D24" s="149">
        <f>VALUE('Kala1400 (29)'!T40)</f>
        <v>0</v>
      </c>
      <c r="E24" s="149">
        <f>VALUE('Kala1400 (29)'!Q40)</f>
        <v>0</v>
      </c>
      <c r="F24" s="149">
        <f>VALUE('Kala1400 (29)'!B40)</f>
        <v>0</v>
      </c>
    </row>
    <row r="25" spans="1:6">
      <c r="A25" s="149">
        <f>'Kala1400 (29)'!AB41</f>
        <v>0</v>
      </c>
      <c r="B25" s="149">
        <f t="shared" si="0"/>
        <v>0</v>
      </c>
      <c r="C25" s="149">
        <f>VALUE('Kala1400 (29)'!V41)</f>
        <v>0</v>
      </c>
      <c r="D25" s="149">
        <f>VALUE('Kala1400 (29)'!T41)</f>
        <v>0</v>
      </c>
      <c r="E25" s="149">
        <f>VALUE('Kala1400 (29)'!Q41)</f>
        <v>0</v>
      </c>
      <c r="F25" s="149">
        <f>VALUE('Kala1400 (29)'!B41)</f>
        <v>0</v>
      </c>
    </row>
    <row r="26" spans="1:6">
      <c r="A26" s="149">
        <f>'Kala1400 (29)'!AB42</f>
        <v>0</v>
      </c>
      <c r="B26" s="149">
        <f t="shared" si="0"/>
        <v>0</v>
      </c>
      <c r="C26" s="149">
        <f>VALUE('Kala1400 (29)'!V42)</f>
        <v>0</v>
      </c>
      <c r="D26" s="149">
        <f>VALUE('Kala1400 (29)'!T42)</f>
        <v>0</v>
      </c>
      <c r="E26" s="149">
        <f>VALUE('Kala1400 (29)'!Q42)</f>
        <v>0</v>
      </c>
      <c r="F26" s="149">
        <f>VALUE('Kala1400 (29)'!B42)</f>
        <v>0</v>
      </c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134">
    <tabColor rgb="FF7030A0"/>
    <pageSetUpPr fitToPage="1"/>
  </sheetPr>
  <dimension ref="A3:J26"/>
  <sheetViews>
    <sheetView rightToLeft="1" zoomScale="80" zoomScaleNormal="80" workbookViewId="0">
      <selection activeCell="M6" sqref="M6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(29)'!$A$2:$G$10,2,FALSE),0)</f>
        <v>7</v>
      </c>
      <c r="D6" s="21">
        <f>IFERROR(VLOOKUP($A6,'FKala1400 (29)'!$A$2:$G$10,3,FALSE),0)</f>
        <v>12</v>
      </c>
      <c r="E6" s="21">
        <f>IFERROR(VLOOKUP($A6,'FKala1400 (29)'!$A$2:$G$10,4,FALSE),0)</f>
        <v>3</v>
      </c>
      <c r="F6" s="21">
        <f>IFERROR(VLOOKUP($A6,'FKala1400 (29)'!$A$2:$G$10,5,FALSE),0)</f>
        <v>16</v>
      </c>
      <c r="G6" s="119">
        <f>IFERROR(VLOOKUP($A6,'FKala1400 (29)'!$A$2:$G$10,6,FALSE),0)</f>
        <v>9120000</v>
      </c>
    </row>
    <row r="7" spans="1:10">
      <c r="A7" s="299"/>
      <c r="B7" s="23" t="s">
        <v>297</v>
      </c>
      <c r="C7" s="24">
        <f>IFERROR(VLOOKUP($A6,'FKala1401 (29)'!$A$2:$G$10,2,FALSE),0)</f>
        <v>10</v>
      </c>
      <c r="D7" s="24">
        <f>IFERROR(VLOOKUP($A6,'FKala1401 (29)'!$A$2:$G$10,3,FALSE),0)</f>
        <v>12</v>
      </c>
      <c r="E7" s="24">
        <f>IFERROR(VLOOKUP($A6,'FKala1401 (29)'!$A$2:$G$10,4,FALSE),0)</f>
        <v>9</v>
      </c>
      <c r="F7" s="24">
        <f>IFERROR(VLOOKUP($A6,'FKala1401 (29)'!$A$2:$G$10,5,FALSE),0)</f>
        <v>13</v>
      </c>
      <c r="G7" s="24">
        <f>IFERROR(VLOOKUP($A6,'FKala1401 (29)'!$A$2:$G$10,6,FALSE),0)</f>
        <v>38100000</v>
      </c>
    </row>
    <row r="8" spans="1:10" ht="30" customHeight="1" thickBot="1">
      <c r="A8" s="300"/>
      <c r="B8" s="26" t="s">
        <v>51</v>
      </c>
      <c r="C8" s="27">
        <f>IFERROR(C7/C6-1,"-")</f>
        <v>0.4285714285714286</v>
      </c>
      <c r="D8" s="27">
        <f>IFERROR(D7/D6-1,"-")</f>
        <v>0</v>
      </c>
      <c r="E8" s="27">
        <f>IFERROR(E7/E6-1,"-")</f>
        <v>2</v>
      </c>
      <c r="F8" s="27">
        <f>IFERROR(F7/F6-1,"-")</f>
        <v>-0.1875</v>
      </c>
      <c r="G8" s="27">
        <f>IFERROR(G7/G6-1,"-")</f>
        <v>3.1776315789473681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(29)'!$A$2:$G$10,2,FALSE),0)</f>
        <v>0</v>
      </c>
      <c r="D9" s="21">
        <f>IFERROR(VLOOKUP($A9,'FKala1400 (29)'!$A$2:$G$10,3,FALSE),0)</f>
        <v>0</v>
      </c>
      <c r="E9" s="21">
        <f>IFERROR(VLOOKUP($A9,'FKala1400 (29)'!$A$2:$G$10,4,FALSE),0)</f>
        <v>0</v>
      </c>
      <c r="F9" s="21">
        <f>IFERROR(VLOOKUP($A9,'FKala1400 (29)'!$A$2:$G$10,5,FALSE),0)</f>
        <v>0</v>
      </c>
      <c r="G9" s="55">
        <f>IFERROR(VLOOKUP($A9,'FKala1400 (29)'!$A$2:$G$10,6,FALSE),0)</f>
        <v>0</v>
      </c>
    </row>
    <row r="10" spans="1:10" ht="21" customHeight="1">
      <c r="A10" s="301"/>
      <c r="B10" s="23" t="s">
        <v>297</v>
      </c>
      <c r="C10" s="24">
        <f>IFERROR(VLOOKUP($A9,'FKala1401 (29)'!$A$2:$G$10,2,FALSE),0)</f>
        <v>0</v>
      </c>
      <c r="D10" s="24">
        <f>IFERROR(VLOOKUP($A9,'FKala1401 (29)'!$A$2:$G$10,3,FALSE),0)</f>
        <v>0</v>
      </c>
      <c r="E10" s="24">
        <f>IFERROR(VLOOKUP($A9,'FKala1401 (29)'!$A$2:$G$10,4,FALSE),0)</f>
        <v>0</v>
      </c>
      <c r="F10" s="24">
        <f>IFERROR(VLOOKUP($A9,'FKala1401 (29)'!$A$2:$G$10,5,FALSE),0)</f>
        <v>0</v>
      </c>
      <c r="G10" s="24">
        <f>IFERROR(VLOOKUP($A9,'FKala1401 (29)'!$A$2:$G$10,6,FALSE),0)</f>
        <v>0</v>
      </c>
    </row>
    <row r="11" spans="1:10" ht="30" customHeight="1" thickBot="1">
      <c r="A11" s="301"/>
      <c r="B11" s="29" t="s">
        <v>51</v>
      </c>
      <c r="C11" s="30" t="str">
        <f>IFERROR(C10/C9-1,"-")</f>
        <v>-</v>
      </c>
      <c r="D11" s="30" t="str">
        <f>IFERROR(D10/D9-1,"-")</f>
        <v>-</v>
      </c>
      <c r="E11" s="30" t="str">
        <f>IFERROR(E10/E9-1,"-")</f>
        <v>-</v>
      </c>
      <c r="F11" s="30" t="str">
        <f>IFERROR(F10/F9-1,"-")</f>
        <v>-</v>
      </c>
      <c r="G11" s="30" t="str">
        <f>IFERROR(G10/G9-1,"-")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IFERROR(VLOOKUP($A12,'FKala1400 (29)'!$A$2:$G$10,2,FALSE),0)</f>
        <v>0</v>
      </c>
      <c r="D12" s="34">
        <f>IFERROR(VLOOKUP($A12,'FKala1400 (29)'!$A$2:$G$10,3,FALSE),0)</f>
        <v>0</v>
      </c>
      <c r="E12" s="34">
        <f>IFERROR(VLOOKUP($A12,'FKala1400 (29)'!$A$2:$G$10,4,FALSE),0)</f>
        <v>0</v>
      </c>
      <c r="F12" s="34">
        <f>IFERROR(VLOOKUP($A12,'FKala1400 (29)'!$A$2:$G$10,5,FALSE),0)</f>
        <v>0</v>
      </c>
      <c r="G12" s="57">
        <f>IFERROR(VLOOKUP($A12,'FKala1400 (29)'!$A$2:$G$10,6,FALSE),0)</f>
        <v>0</v>
      </c>
    </row>
    <row r="13" spans="1:10" ht="21" customHeight="1">
      <c r="A13" s="301"/>
      <c r="B13" s="23" t="s">
        <v>297</v>
      </c>
      <c r="C13" s="24">
        <f>IFERROR(VLOOKUP($A12,'FKala1401 (29)'!$A$2:$G$10,2,FALSE),0)</f>
        <v>1</v>
      </c>
      <c r="D13" s="24">
        <f>IFERROR(VLOOKUP($A12,'FKala1401 (29)'!$A$2:$G$10,3,FALSE),0)</f>
        <v>0</v>
      </c>
      <c r="E13" s="24">
        <f>IFERROR(VLOOKUP($A12,'FKala1401 (29)'!$A$2:$G$10,4,FALSE),0)</f>
        <v>0</v>
      </c>
      <c r="F13" s="24">
        <f>IFERROR(VLOOKUP($A12,'FKala1401 (29)'!$A$2:$G$10,5,FALSE),0)</f>
        <v>1</v>
      </c>
      <c r="G13" s="24">
        <f>IFERROR(VLOOKUP($A12,'FKala1401 (29)'!$A$2:$G$10,6,FALSE),0)</f>
        <v>0</v>
      </c>
    </row>
    <row r="14" spans="1:10" ht="30" customHeight="1" thickBot="1">
      <c r="A14" s="301"/>
      <c r="B14" s="36" t="s">
        <v>51</v>
      </c>
      <c r="C14" s="30" t="str">
        <f>IFERROR(C13/C12-1,"-")</f>
        <v>-</v>
      </c>
      <c r="D14" s="30" t="str">
        <f>IFERROR(D13/D12-1,"-")</f>
        <v>-</v>
      </c>
      <c r="E14" s="30" t="str">
        <f>IFERROR(E13/E12-1,"-")</f>
        <v>-</v>
      </c>
      <c r="F14" s="30" t="str">
        <f>IFERROR(F13/F12-1,"-")</f>
        <v>-</v>
      </c>
      <c r="G14" s="30" t="str">
        <f>IFERROR(G13/G12-1,"-")</f>
        <v>-</v>
      </c>
    </row>
    <row r="15" spans="1:10">
      <c r="A15" s="413" t="s">
        <v>59</v>
      </c>
      <c r="B15" s="37" t="s">
        <v>104</v>
      </c>
      <c r="C15" s="38">
        <f>C12+C9+C6</f>
        <v>7</v>
      </c>
      <c r="D15" s="38">
        <f t="shared" ref="D15:G16" si="0">D12+D9+D6</f>
        <v>12</v>
      </c>
      <c r="E15" s="38">
        <f t="shared" si="0"/>
        <v>3</v>
      </c>
      <c r="F15" s="38">
        <f t="shared" si="0"/>
        <v>16</v>
      </c>
      <c r="G15" s="38">
        <f t="shared" si="0"/>
        <v>9120000</v>
      </c>
    </row>
    <row r="16" spans="1:10" ht="21.75" thickBot="1">
      <c r="A16" s="414"/>
      <c r="B16" s="23" t="s">
        <v>297</v>
      </c>
      <c r="C16" s="40">
        <f>C13+C10+C7</f>
        <v>11</v>
      </c>
      <c r="D16" s="40">
        <f t="shared" si="0"/>
        <v>12</v>
      </c>
      <c r="E16" s="40">
        <f t="shared" si="0"/>
        <v>9</v>
      </c>
      <c r="F16" s="40">
        <f t="shared" si="0"/>
        <v>14</v>
      </c>
      <c r="G16" s="40">
        <f t="shared" si="0"/>
        <v>38100000</v>
      </c>
    </row>
    <row r="17" spans="1:7" ht="30" customHeight="1" thickBot="1">
      <c r="A17" s="415"/>
      <c r="B17" s="42" t="s">
        <v>51</v>
      </c>
      <c r="C17" s="43">
        <f>IFERROR(C16/C15-1,"-")</f>
        <v>0.5714285714285714</v>
      </c>
      <c r="D17" s="43">
        <f>IFERROR(D16/D15-1,"-")</f>
        <v>0</v>
      </c>
      <c r="E17" s="43">
        <f>IFERROR(E16/E15-1,"-")</f>
        <v>2</v>
      </c>
      <c r="F17" s="43">
        <f>IFERROR(F16/F15-1,"-")</f>
        <v>-0.125</v>
      </c>
      <c r="G17" s="43">
        <f>IFERROR(G16/G15-1,"-")</f>
        <v>3.1776315789473681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135">
    <tabColor rgb="FF92D050"/>
  </sheetPr>
  <dimension ref="A1:AF29"/>
  <sheetViews>
    <sheetView zoomScale="80" zoomScaleNormal="80" workbookViewId="0">
      <selection activeCell="M6" sqref="M6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136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309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307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516">
        <v>6000000</v>
      </c>
      <c r="C18" s="517"/>
      <c r="D18" s="245">
        <v>2</v>
      </c>
      <c r="E18" s="256">
        <v>0</v>
      </c>
      <c r="F18" s="245">
        <v>1</v>
      </c>
      <c r="G18" s="516">
        <v>0</v>
      </c>
      <c r="H18" s="517"/>
      <c r="I18" s="245">
        <v>0</v>
      </c>
      <c r="J18" s="259">
        <v>0</v>
      </c>
      <c r="K18" s="261">
        <v>0</v>
      </c>
      <c r="L18" s="259">
        <v>0</v>
      </c>
      <c r="M18" s="261">
        <v>2</v>
      </c>
      <c r="N18" s="510">
        <v>0</v>
      </c>
      <c r="O18" s="511"/>
      <c r="P18" s="512"/>
      <c r="Q18" s="513">
        <v>0</v>
      </c>
      <c r="R18" s="509"/>
      <c r="S18" s="259">
        <v>0</v>
      </c>
      <c r="T18" s="261">
        <v>2</v>
      </c>
      <c r="U18" s="259">
        <v>0</v>
      </c>
      <c r="V18" s="513">
        <v>2</v>
      </c>
      <c r="W18" s="509"/>
      <c r="X18" s="508" t="s">
        <v>8</v>
      </c>
      <c r="Y18" s="509"/>
      <c r="Z18" s="508" t="s">
        <v>27</v>
      </c>
      <c r="AA18" s="509"/>
      <c r="AB18" s="482" t="s">
        <v>43</v>
      </c>
      <c r="AC18" s="509"/>
      <c r="AD18" s="254" t="s">
        <v>64</v>
      </c>
      <c r="AE18" s="167"/>
    </row>
    <row r="19" spans="1:31" ht="29.6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514"/>
      <c r="AC19" s="515"/>
      <c r="AD19" s="166"/>
      <c r="AE19" s="167"/>
    </row>
    <row r="20" spans="1:31" ht="29.65" customHeight="1">
      <c r="A20" s="168"/>
      <c r="B20" s="484">
        <v>3737330330</v>
      </c>
      <c r="C20" s="485"/>
      <c r="D20" s="247">
        <v>147</v>
      </c>
      <c r="E20" s="255">
        <v>587683300</v>
      </c>
      <c r="F20" s="247">
        <v>47</v>
      </c>
      <c r="G20" s="484">
        <v>366170000</v>
      </c>
      <c r="H20" s="485"/>
      <c r="I20" s="247">
        <v>21</v>
      </c>
      <c r="J20" s="258">
        <v>59170000</v>
      </c>
      <c r="K20" s="260">
        <v>16</v>
      </c>
      <c r="L20" s="258">
        <v>3074728246</v>
      </c>
      <c r="M20" s="260">
        <v>152</v>
      </c>
      <c r="N20" s="486">
        <v>134842450</v>
      </c>
      <c r="O20" s="487"/>
      <c r="P20" s="488"/>
      <c r="Q20" s="489">
        <v>10</v>
      </c>
      <c r="R20" s="483"/>
      <c r="S20" s="258">
        <v>5446421546</v>
      </c>
      <c r="T20" s="260">
        <v>233</v>
      </c>
      <c r="U20" s="258">
        <v>5447543996</v>
      </c>
      <c r="V20" s="489">
        <v>235</v>
      </c>
      <c r="W20" s="483"/>
      <c r="X20" s="482" t="s">
        <v>8</v>
      </c>
      <c r="Y20" s="483"/>
      <c r="Z20" s="482" t="s">
        <v>27</v>
      </c>
      <c r="AA20" s="483"/>
      <c r="AB20" s="482" t="s">
        <v>28</v>
      </c>
      <c r="AC20" s="483"/>
      <c r="AD20" s="253" t="s">
        <v>65</v>
      </c>
      <c r="AE20" s="167"/>
    </row>
    <row r="21" spans="1:31" ht="10.35" customHeight="1">
      <c r="A21" s="168"/>
      <c r="B21" s="484">
        <v>0</v>
      </c>
      <c r="C21" s="485"/>
      <c r="D21" s="247">
        <v>0</v>
      </c>
      <c r="E21" s="255">
        <v>0</v>
      </c>
      <c r="F21" s="247">
        <v>0</v>
      </c>
      <c r="G21" s="484">
        <v>0</v>
      </c>
      <c r="H21" s="485"/>
      <c r="I21" s="247">
        <v>0</v>
      </c>
      <c r="J21" s="258">
        <v>0</v>
      </c>
      <c r="K21" s="260">
        <v>0</v>
      </c>
      <c r="L21" s="258">
        <v>0</v>
      </c>
      <c r="M21" s="260">
        <v>0</v>
      </c>
      <c r="N21" s="486">
        <v>873215059</v>
      </c>
      <c r="O21" s="487"/>
      <c r="P21" s="488"/>
      <c r="Q21" s="489">
        <v>1</v>
      </c>
      <c r="R21" s="483"/>
      <c r="S21" s="258">
        <v>0</v>
      </c>
      <c r="T21" s="260">
        <v>0</v>
      </c>
      <c r="U21" s="258">
        <v>873215059</v>
      </c>
      <c r="V21" s="489">
        <v>1</v>
      </c>
      <c r="W21" s="483"/>
      <c r="X21" s="482" t="s">
        <v>8</v>
      </c>
      <c r="Y21" s="483"/>
      <c r="Z21" s="482" t="s">
        <v>27</v>
      </c>
      <c r="AA21" s="483"/>
      <c r="AB21" s="482" t="s">
        <v>42</v>
      </c>
      <c r="AC21" s="483"/>
      <c r="AD21" s="253" t="s">
        <v>66</v>
      </c>
      <c r="AE21" s="167"/>
    </row>
    <row r="22" spans="1:31" ht="29.65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29.65" customHeight="1"/>
    <row r="24" spans="1:31" ht="74.099999999999994" customHeight="1"/>
    <row r="25" spans="1:31" ht="62.1" customHeight="1"/>
    <row r="26" spans="1:31" ht="62.85" customHeight="1">
      <c r="A26" s="490" t="s">
        <v>9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</row>
    <row r="27" spans="1:31" ht="5.85" customHeight="1"/>
    <row r="28" spans="1:31" ht="22.15" customHeight="1"/>
    <row r="29" spans="1:31" ht="1.5" customHeight="1"/>
  </sheetData>
  <mergeCells count="54"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N17:P17"/>
    <mergeCell ref="Q17:R17"/>
    <mergeCell ref="V17:W17"/>
    <mergeCell ref="Z18:AA18"/>
    <mergeCell ref="AB18:AC19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param=1&amp;@CreateCaseType=&amp;@PBTradeUnitTypeID=&amp;@TradeUnitTypeID=" xr:uid="{00000000-0004-0000-8900-000000000000}"/>
    <hyperlink ref="F18" r:id="rId2" display="http://172.16.90.7:88/ReportViewer.aspx?reportName=PProductStatisticsDetailReport&amp;@Clicked=Clicked&amp;@Detail=Writ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1000000}"/>
    <hyperlink ref="I18" r:id="rId3" display="http://172.16.90.7:88/ReportViewer.aspx?reportName=PProductStatisticsDetailReport&amp;@Clicked=Clicked&amp;@Detail=Incapacity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2000000}"/>
    <hyperlink ref="K18" r:id="rId4" display="http://172.16.90.7:88/ReportViewer.aspx?reportName=PProductStatisticsDetailReport&amp;@Clicked=Clicked&amp;@Detail=Absolution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3000000}"/>
    <hyperlink ref="M18" r:id="rId5" display="http://172.16.90.7:88/ReportViewer.aspx?reportName=PProductStatisticsDetailReport&amp;@Clicked=Clicked&amp;@Detail=Penalty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4000000}"/>
    <hyperlink ref="Q18" r:id="rId6" display="http://172.16.90.7:88/ReportViewer.aspx?reportName=PProductStatisticsDetailReport&amp;@Clicked=Clicked&amp;@Detail=Remained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5000000}"/>
    <hyperlink ref="T18" r:id="rId7" display="http://172.16.90.7:88/ReportViewer.aspx?reportName=PProductStatisticsDetailReport&amp;@Clicked=Clicked&amp;@Detail=Output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6000000}"/>
    <hyperlink ref="V18" r:id="rId8" display="http://172.16.90.7:88/ReportViewer.aspx?reportName=PProductStatisticsDetailReport&amp;@Clicked=Clicked&amp;@Detail=Input&amp;@LCode=1&amp;@fromdatetime=1400/01/01&amp;@todatetime=1400/12/29&amp;@CaseSubject=پرونده ويژه بهداشت، دارو و درمان&amp;extension=xls&amp;@CodeSubject=3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7000000}"/>
    <hyperlink ref="D20" r:id="rId9" display="http://172.16.90.7:88/ReportViewer.aspx?reportName=PProductStatisticsPecuniary&amp;@Clicked=Clicked&amp;@Detail=Pecuniary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param=1&amp;@CreateCaseType=&amp;@PBTradeUnitTypeID=&amp;@TradeUnitTypeID=" xr:uid="{00000000-0004-0000-8900-000008000000}"/>
    <hyperlink ref="F20" r:id="rId10" display="http://172.16.90.7:88/ReportViewer.aspx?reportName=PProductStatisticsDetailReport&amp;@Clicked=Clicked&amp;@Detail=Writ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9000000}"/>
    <hyperlink ref="I20" r:id="rId11" display="http://172.16.90.7:88/ReportViewer.aspx?reportName=PProductStatisticsDetailReport&amp;@Clicked=Clicked&amp;@Detail=Incapacity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A000000}"/>
    <hyperlink ref="K20" r:id="rId12" display="http://172.16.90.7:88/ReportViewer.aspx?reportName=PProductStatisticsDetailReport&amp;@Clicked=Clicked&amp;@Detail=Absolution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B000000}"/>
    <hyperlink ref="M20" r:id="rId13" display="http://172.16.90.7:88/ReportViewer.aspx?reportName=PProductStatisticsDetailReport&amp;@Clicked=Clicked&amp;@Detail=Penalty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C000000}"/>
    <hyperlink ref="Q20" r:id="rId14" display="http://172.16.90.7:88/ReportViewer.aspx?reportName=PProductStatisticsDetailReport&amp;@Clicked=Clicked&amp;@Detail=Remained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D000000}"/>
    <hyperlink ref="T20" r:id="rId15" display="http://172.16.90.7:88/ReportViewer.aspx?reportName=PProductStatisticsDetailReport&amp;@Clicked=Clicked&amp;@Detail=Output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E000000}"/>
    <hyperlink ref="V20" r:id="rId16" display="http://172.16.90.7:88/ReportViewer.aspx?reportName=PProductStatisticsDetailReport&amp;@Clicked=Clicked&amp;@Detail=Input&amp;@LCode=1&amp;@fromdatetime=1400/01/01&amp;@todatetime=1400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0F000000}"/>
    <hyperlink ref="D21" r:id="rId17" display="http://172.16.90.7:88/ReportViewer.aspx?reportName=PProductStatisticsPecuniary&amp;@Clicked=Clicked&amp;@Detail=Pecuniary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param=1&amp;@CreateCaseType=&amp;@PBTradeUnitTypeID=&amp;@TradeUnitTypeID=" xr:uid="{00000000-0004-0000-8900-000010000000}"/>
    <hyperlink ref="F21" r:id="rId18" display="http://172.16.90.7:88/ReportViewer.aspx?reportName=PProductStatisticsDetailReport&amp;@Clicked=Clicked&amp;@Detail=Writ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11000000}"/>
    <hyperlink ref="I21" r:id="rId19" display="http://172.16.90.7:88/ReportViewer.aspx?reportName=PProductStatisticsDetailReport&amp;@Clicked=Clicked&amp;@Detail=Incapacity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12000000}"/>
    <hyperlink ref="K21" r:id="rId20" display="http://172.16.90.7:88/ReportViewer.aspx?reportName=PProductStatisticsDetailReport&amp;@Clicked=Clicked&amp;@Detail=Absolution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13000000}"/>
    <hyperlink ref="M21" r:id="rId21" display="http://172.16.90.7:88/ReportViewer.aspx?reportName=PProductStatisticsDetailReport&amp;@Clicked=Clicked&amp;@Detail=Penalty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14000000}"/>
    <hyperlink ref="Q21" r:id="rId22" display="http://172.16.90.7:88/ReportViewer.aspx?reportName=PProductStatisticsDetailReport&amp;@Clicked=Clicked&amp;@Detail=Remained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15000000}"/>
    <hyperlink ref="T21" r:id="rId23" display="http://172.16.90.7:88/ReportViewer.aspx?reportName=PProductStatisticsDetailReport&amp;@Clicked=Clicked&amp;@Detail=Output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16000000}"/>
    <hyperlink ref="V21" r:id="rId24" display="http://172.16.90.7:88/ReportViewer.aspx?reportName=PProductStatisticsDetailReport&amp;@Clicked=Clicked&amp;@Detail=Input&amp;@LCode=1&amp;@fromdatetime=1400/01/01&amp;@todatetime=1400/12/29&amp;@CaseSubject=پرونده قاچاق کالا و ارز&amp;extension=xls&amp;@CodeSubject=2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900-000017000000}"/>
  </hyperlinks>
  <pageMargins left="0.7" right="0.7" top="0.75" bottom="0.75" header="0.3" footer="0.3"/>
  <drawing r:id="rId25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136">
    <tabColor theme="7" tint="0.59999389629810485"/>
  </sheetPr>
  <dimension ref="A1:F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'Kala1400(30)'!AB16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'Kala1400(30)'!AB18</f>
        <v>پرونده ويژه بهداشت، دارو و درمان</v>
      </c>
      <c r="B2" s="149">
        <f>D2+E2-C2</f>
        <v>0</v>
      </c>
      <c r="C2" s="149">
        <f>VALUE('Kala1400(30)'!V18)</f>
        <v>2</v>
      </c>
      <c r="D2" s="149">
        <f>VALUE('Kala1400(30)'!T18)</f>
        <v>2</v>
      </c>
      <c r="E2" s="149">
        <f>VALUE('Kala1400(30)'!Q18)</f>
        <v>0</v>
      </c>
      <c r="F2" s="149">
        <f>VALUE('Kala1400(30)'!B18)</f>
        <v>6000000</v>
      </c>
    </row>
    <row r="3" spans="1:6">
      <c r="A3" s="149">
        <f>'Kala1400(30)'!AB19</f>
        <v>0</v>
      </c>
      <c r="B3" s="149">
        <f t="shared" ref="B3:B26" si="0">D3+E3-C3</f>
        <v>0</v>
      </c>
      <c r="C3" s="149">
        <f>VALUE('Kala1400(30)'!V19)</f>
        <v>0</v>
      </c>
      <c r="D3" s="149">
        <f>VALUE('Kala1400(30)'!T19)</f>
        <v>0</v>
      </c>
      <c r="E3" s="149">
        <f>VALUE('Kala1400(30)'!Q19)</f>
        <v>0</v>
      </c>
      <c r="F3" s="149">
        <f>VALUE('Kala1400(30)'!B19)</f>
        <v>0</v>
      </c>
    </row>
    <row r="4" spans="1:6">
      <c r="A4" s="149" t="str">
        <f>'Kala1400(30)'!AB20</f>
        <v>کالا و خدمات</v>
      </c>
      <c r="B4" s="149">
        <f t="shared" si="0"/>
        <v>8</v>
      </c>
      <c r="C4" s="149">
        <f>VALUE('Kala1400(30)'!V20)</f>
        <v>235</v>
      </c>
      <c r="D4" s="149">
        <f>VALUE('Kala1400(30)'!T20)</f>
        <v>233</v>
      </c>
      <c r="E4" s="149">
        <f>VALUE('Kala1400(30)'!Q20)</f>
        <v>10</v>
      </c>
      <c r="F4" s="149">
        <f>VALUE('Kala1400(30)'!B20)</f>
        <v>3737330330</v>
      </c>
    </row>
    <row r="5" spans="1:6">
      <c r="A5" s="149" t="str">
        <f>'Kala1400(30)'!AB21</f>
        <v>پرونده قاچاق کالا و ارز</v>
      </c>
      <c r="B5" s="149">
        <f t="shared" si="0"/>
        <v>0</v>
      </c>
      <c r="C5" s="149">
        <f>VALUE('Kala1400(30)'!V21)</f>
        <v>1</v>
      </c>
      <c r="D5" s="149">
        <f>VALUE('Kala1400(30)'!T21)</f>
        <v>0</v>
      </c>
      <c r="E5" s="149">
        <f>VALUE('Kala1400(30)'!Q21)</f>
        <v>1</v>
      </c>
      <c r="F5" s="149">
        <f>VALUE('Kala1400(30)'!B21)</f>
        <v>0</v>
      </c>
    </row>
    <row r="6" spans="1:6">
      <c r="A6" s="149">
        <f>'Kala1400(30)'!AB22</f>
        <v>0</v>
      </c>
      <c r="B6" s="149">
        <f t="shared" si="0"/>
        <v>0</v>
      </c>
      <c r="C6" s="149">
        <f>VALUE('Kala1400(30)'!V22)</f>
        <v>0</v>
      </c>
      <c r="D6" s="149">
        <f>VALUE('Kala1400(30)'!T22)</f>
        <v>0</v>
      </c>
      <c r="E6" s="149">
        <f>VALUE('Kala1400(30)'!Q22)</f>
        <v>0</v>
      </c>
      <c r="F6" s="149">
        <f>VALUE('Kala1400(30)'!B22)</f>
        <v>0</v>
      </c>
    </row>
    <row r="7" spans="1:6">
      <c r="A7" s="149">
        <f>'Kala1400(30)'!AB23</f>
        <v>0</v>
      </c>
      <c r="B7" s="149">
        <f t="shared" si="0"/>
        <v>0</v>
      </c>
      <c r="C7" s="149">
        <f>VALUE('Kala1400(30)'!V23)</f>
        <v>0</v>
      </c>
      <c r="D7" s="149">
        <f>VALUE('Kala1400(30)'!T23)</f>
        <v>0</v>
      </c>
      <c r="E7" s="149">
        <f>VALUE('Kala1400(30)'!Q23)</f>
        <v>0</v>
      </c>
      <c r="F7" s="149">
        <f>VALUE('Kala1400(30)'!B23)</f>
        <v>0</v>
      </c>
    </row>
    <row r="8" spans="1:6">
      <c r="A8" s="149">
        <f>'Kala1400(30)'!AB24</f>
        <v>0</v>
      </c>
      <c r="B8" s="149">
        <f t="shared" si="0"/>
        <v>0</v>
      </c>
      <c r="C8" s="149">
        <f>VALUE('Kala1400(30)'!V24)</f>
        <v>0</v>
      </c>
      <c r="D8" s="149">
        <f>VALUE('Kala1400(30)'!T24)</f>
        <v>0</v>
      </c>
      <c r="E8" s="149">
        <f>VALUE('Kala1400(30)'!Q24)</f>
        <v>0</v>
      </c>
      <c r="F8" s="149">
        <f>VALUE('Kala1400(30)'!B24)</f>
        <v>0</v>
      </c>
    </row>
    <row r="9" spans="1:6">
      <c r="A9" s="149">
        <f>'Kala1400(30)'!AB25</f>
        <v>0</v>
      </c>
      <c r="B9" s="149">
        <f t="shared" si="0"/>
        <v>0</v>
      </c>
      <c r="C9" s="149">
        <f>VALUE('Kala1400(30)'!V25)</f>
        <v>0</v>
      </c>
      <c r="D9" s="149">
        <f>VALUE('Kala1400(30)'!T25)</f>
        <v>0</v>
      </c>
      <c r="E9" s="149">
        <f>VALUE('Kala1400(30)'!Q25)</f>
        <v>0</v>
      </c>
      <c r="F9" s="149">
        <f>VALUE('Kala1400(30)'!B25)</f>
        <v>0</v>
      </c>
    </row>
    <row r="10" spans="1:6">
      <c r="A10" s="149">
        <f>'Kala1400(30)'!AB26</f>
        <v>0</v>
      </c>
      <c r="B10" s="149">
        <f t="shared" si="0"/>
        <v>0</v>
      </c>
      <c r="C10" s="149">
        <f>VALUE('Kala1400(30)'!V26)</f>
        <v>0</v>
      </c>
      <c r="D10" s="149">
        <f>VALUE('Kala1400(30)'!T26)</f>
        <v>0</v>
      </c>
      <c r="E10" s="149">
        <f>VALUE('Kala1400(30)'!Q26)</f>
        <v>0</v>
      </c>
      <c r="F10" s="149">
        <f>VALUE('Kala1400(30)'!B26)</f>
        <v>0</v>
      </c>
    </row>
    <row r="11" spans="1:6">
      <c r="A11" s="149">
        <f>'Kala1400(30)'!AB27</f>
        <v>0</v>
      </c>
      <c r="B11" s="149">
        <f t="shared" si="0"/>
        <v>0</v>
      </c>
      <c r="C11" s="149">
        <f>VALUE('Kala1400(30)'!V27)</f>
        <v>0</v>
      </c>
      <c r="D11" s="149">
        <f>VALUE('Kala1400(30)'!T27)</f>
        <v>0</v>
      </c>
      <c r="E11" s="149">
        <f>VALUE('Kala1400(30)'!Q27)</f>
        <v>0</v>
      </c>
      <c r="F11" s="149">
        <f>VALUE('Kala1400(30)'!B27)</f>
        <v>0</v>
      </c>
    </row>
    <row r="12" spans="1:6">
      <c r="A12" s="149">
        <f>'Kala1400(30)'!AB28</f>
        <v>0</v>
      </c>
      <c r="B12" s="149">
        <f t="shared" si="0"/>
        <v>0</v>
      </c>
      <c r="C12" s="149">
        <f>VALUE('Kala1400(30)'!V28)</f>
        <v>0</v>
      </c>
      <c r="D12" s="149">
        <f>VALUE('Kala1400(30)'!T28)</f>
        <v>0</v>
      </c>
      <c r="E12" s="149">
        <f>VALUE('Kala1400(30)'!Q28)</f>
        <v>0</v>
      </c>
      <c r="F12" s="149">
        <f>VALUE('Kala1400(30)'!B28)</f>
        <v>0</v>
      </c>
    </row>
    <row r="13" spans="1:6">
      <c r="A13" s="149">
        <f>'Kala1400(30)'!AB29</f>
        <v>0</v>
      </c>
      <c r="B13" s="149">
        <f t="shared" si="0"/>
        <v>0</v>
      </c>
      <c r="C13" s="149">
        <f>VALUE('Kala1400(30)'!V29)</f>
        <v>0</v>
      </c>
      <c r="D13" s="149">
        <f>VALUE('Kala1400(30)'!T29)</f>
        <v>0</v>
      </c>
      <c r="E13" s="149">
        <f>VALUE('Kala1400(30)'!Q29)</f>
        <v>0</v>
      </c>
      <c r="F13" s="149">
        <f>VALUE('Kala1400(30)'!B29)</f>
        <v>0</v>
      </c>
    </row>
    <row r="14" spans="1:6">
      <c r="A14" s="149">
        <f>'Kala1400(30)'!AB30</f>
        <v>0</v>
      </c>
      <c r="B14" s="149">
        <f t="shared" si="0"/>
        <v>0</v>
      </c>
      <c r="C14" s="149">
        <f>VALUE('Kala1400(30)'!V30)</f>
        <v>0</v>
      </c>
      <c r="D14" s="149">
        <f>VALUE('Kala1400(30)'!T30)</f>
        <v>0</v>
      </c>
      <c r="E14" s="149">
        <f>VALUE('Kala1400(30)'!Q30)</f>
        <v>0</v>
      </c>
      <c r="F14" s="149">
        <f>VALUE('Kala1400(30)'!B30)</f>
        <v>0</v>
      </c>
    </row>
    <row r="15" spans="1:6">
      <c r="A15" s="149">
        <f>'Kala1400(30)'!AB31</f>
        <v>0</v>
      </c>
      <c r="B15" s="149">
        <f t="shared" si="0"/>
        <v>0</v>
      </c>
      <c r="C15" s="149">
        <f>VALUE('Kala1400(30)'!V31)</f>
        <v>0</v>
      </c>
      <c r="D15" s="149">
        <f>VALUE('Kala1400(30)'!T31)</f>
        <v>0</v>
      </c>
      <c r="E15" s="149">
        <f>VALUE('Kala1400(30)'!Q31)</f>
        <v>0</v>
      </c>
      <c r="F15" s="149">
        <f>VALUE('Kala1400(30)'!B31)</f>
        <v>0</v>
      </c>
    </row>
    <row r="16" spans="1:6">
      <c r="A16" s="149">
        <f>'Kala1400(30)'!AB32</f>
        <v>0</v>
      </c>
      <c r="B16" s="149">
        <f t="shared" si="0"/>
        <v>0</v>
      </c>
      <c r="C16" s="149">
        <f>VALUE('Kala1400(30)'!V32)</f>
        <v>0</v>
      </c>
      <c r="D16" s="149">
        <f>VALUE('Kala1400(30)'!T32)</f>
        <v>0</v>
      </c>
      <c r="E16" s="149">
        <f>VALUE('Kala1400(30)'!Q32)</f>
        <v>0</v>
      </c>
      <c r="F16" s="149">
        <f>VALUE('Kala1400(30)'!B32)</f>
        <v>0</v>
      </c>
    </row>
    <row r="17" spans="1:6">
      <c r="A17" s="149">
        <f>'Kala1400(30)'!AB33</f>
        <v>0</v>
      </c>
      <c r="B17" s="149">
        <f t="shared" si="0"/>
        <v>0</v>
      </c>
      <c r="C17" s="149">
        <f>VALUE('Kala1400(30)'!V33)</f>
        <v>0</v>
      </c>
      <c r="D17" s="149">
        <f>VALUE('Kala1400(30)'!T33)</f>
        <v>0</v>
      </c>
      <c r="E17" s="149">
        <f>VALUE('Kala1400(30)'!Q33)</f>
        <v>0</v>
      </c>
      <c r="F17" s="149">
        <f>VALUE('Kala1400(30)'!B33)</f>
        <v>0</v>
      </c>
    </row>
    <row r="18" spans="1:6">
      <c r="A18" s="149">
        <f>'Kala1400(30)'!AB34</f>
        <v>0</v>
      </c>
      <c r="B18" s="149">
        <f t="shared" si="0"/>
        <v>0</v>
      </c>
      <c r="C18" s="149">
        <f>VALUE('Kala1400(30)'!V34)</f>
        <v>0</v>
      </c>
      <c r="D18" s="149">
        <f>VALUE('Kala1400(30)'!T34)</f>
        <v>0</v>
      </c>
      <c r="E18" s="149">
        <f>VALUE('Kala1400(30)'!Q34)</f>
        <v>0</v>
      </c>
      <c r="F18" s="149">
        <f>VALUE('Kala1400(30)'!B34)</f>
        <v>0</v>
      </c>
    </row>
    <row r="19" spans="1:6">
      <c r="A19" s="149">
        <f>'Kala1400(30)'!AB35</f>
        <v>0</v>
      </c>
      <c r="B19" s="149">
        <f t="shared" si="0"/>
        <v>0</v>
      </c>
      <c r="C19" s="149">
        <f>VALUE('Kala1400(30)'!V35)</f>
        <v>0</v>
      </c>
      <c r="D19" s="149">
        <f>VALUE('Kala1400(30)'!T35)</f>
        <v>0</v>
      </c>
      <c r="E19" s="149">
        <f>VALUE('Kala1400(30)'!Q35)</f>
        <v>0</v>
      </c>
      <c r="F19" s="149">
        <f>VALUE('Kala1400(30)'!B35)</f>
        <v>0</v>
      </c>
    </row>
    <row r="20" spans="1:6">
      <c r="A20" s="149">
        <f>'Kala1400(30)'!AB36</f>
        <v>0</v>
      </c>
      <c r="B20" s="149">
        <f t="shared" si="0"/>
        <v>0</v>
      </c>
      <c r="C20" s="149">
        <f>VALUE('Kala1400(30)'!V36)</f>
        <v>0</v>
      </c>
      <c r="D20" s="149">
        <f>VALUE('Kala1400(30)'!T36)</f>
        <v>0</v>
      </c>
      <c r="E20" s="149">
        <f>VALUE('Kala1400(30)'!Q36)</f>
        <v>0</v>
      </c>
      <c r="F20" s="149">
        <f>VALUE('Kala1400(30)'!B36)</f>
        <v>0</v>
      </c>
    </row>
    <row r="21" spans="1:6">
      <c r="A21" s="149">
        <f>'Kala1400(30)'!AB37</f>
        <v>0</v>
      </c>
      <c r="B21" s="149">
        <f t="shared" si="0"/>
        <v>0</v>
      </c>
      <c r="C21" s="149">
        <f>VALUE('Kala1400(30)'!V37)</f>
        <v>0</v>
      </c>
      <c r="D21" s="149">
        <f>VALUE('Kala1400(30)'!T37)</f>
        <v>0</v>
      </c>
      <c r="E21" s="149">
        <f>VALUE('Kala1400(30)'!Q37)</f>
        <v>0</v>
      </c>
      <c r="F21" s="149">
        <f>VALUE('Kala1400(30)'!B37)</f>
        <v>0</v>
      </c>
    </row>
    <row r="22" spans="1:6">
      <c r="A22" s="149">
        <f>'Kala1400(30)'!AB38</f>
        <v>0</v>
      </c>
      <c r="B22" s="149">
        <f t="shared" si="0"/>
        <v>0</v>
      </c>
      <c r="C22" s="149">
        <f>VALUE('Kala1400(30)'!V38)</f>
        <v>0</v>
      </c>
      <c r="D22" s="149">
        <f>VALUE('Kala1400(30)'!T38)</f>
        <v>0</v>
      </c>
      <c r="E22" s="149">
        <f>VALUE('Kala1400(30)'!Q38)</f>
        <v>0</v>
      </c>
      <c r="F22" s="149">
        <f>VALUE('Kala1400(30)'!B38)</f>
        <v>0</v>
      </c>
    </row>
    <row r="23" spans="1:6">
      <c r="A23" s="149">
        <f>'Kala1400(30)'!AB39</f>
        <v>0</v>
      </c>
      <c r="B23" s="149">
        <f t="shared" si="0"/>
        <v>0</v>
      </c>
      <c r="C23" s="149">
        <f>VALUE('Kala1400(30)'!V39)</f>
        <v>0</v>
      </c>
      <c r="D23" s="149">
        <f>VALUE('Kala1400(30)'!T39)</f>
        <v>0</v>
      </c>
      <c r="E23" s="149">
        <f>VALUE('Kala1400(30)'!Q39)</f>
        <v>0</v>
      </c>
      <c r="F23" s="149">
        <f>VALUE('Kala1400(30)'!B39)</f>
        <v>0</v>
      </c>
    </row>
    <row r="24" spans="1:6">
      <c r="A24" s="149">
        <f>'Kala1400(30)'!AB40</f>
        <v>0</v>
      </c>
      <c r="B24" s="149">
        <f t="shared" si="0"/>
        <v>0</v>
      </c>
      <c r="C24" s="149">
        <f>VALUE('Kala1400(30)'!V40)</f>
        <v>0</v>
      </c>
      <c r="D24" s="149">
        <f>VALUE('Kala1400(30)'!T40)</f>
        <v>0</v>
      </c>
      <c r="E24" s="149">
        <f>VALUE('Kala1400(30)'!Q40)</f>
        <v>0</v>
      </c>
      <c r="F24" s="149">
        <f>VALUE('Kala1400(30)'!B40)</f>
        <v>0</v>
      </c>
    </row>
    <row r="25" spans="1:6">
      <c r="A25" s="149">
        <f>'Kala1400(30)'!AB41</f>
        <v>0</v>
      </c>
      <c r="B25" s="149">
        <f t="shared" si="0"/>
        <v>0</v>
      </c>
      <c r="C25" s="149">
        <f>VALUE('Kala1400(30)'!V41)</f>
        <v>0</v>
      </c>
      <c r="D25" s="149">
        <f>VALUE('Kala1400(30)'!T41)</f>
        <v>0</v>
      </c>
      <c r="E25" s="149">
        <f>VALUE('Kala1400(30)'!Q41)</f>
        <v>0</v>
      </c>
      <c r="F25" s="149">
        <f>VALUE('Kala1400(30)'!B41)</f>
        <v>0</v>
      </c>
    </row>
    <row r="26" spans="1:6">
      <c r="A26" s="149">
        <f>'Kala1400(30)'!AB42</f>
        <v>0</v>
      </c>
      <c r="B26" s="149">
        <f t="shared" si="0"/>
        <v>0</v>
      </c>
      <c r="C26" s="149">
        <f>VALUE('Kala1400(30)'!V42)</f>
        <v>0</v>
      </c>
      <c r="D26" s="149">
        <f>VALUE('Kala1400(30)'!T42)</f>
        <v>0</v>
      </c>
      <c r="E26" s="149">
        <f>VALUE('Kala1400(30)'!Q42)</f>
        <v>0</v>
      </c>
      <c r="F26" s="149">
        <f>VALUE('Kala1400(30)'!B42)</f>
        <v>0</v>
      </c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137">
    <tabColor rgb="FF92D050"/>
  </sheetPr>
  <dimension ref="A1:AF29"/>
  <sheetViews>
    <sheetView zoomScale="70" zoomScaleNormal="70" workbookViewId="0">
      <selection activeCell="M6" sqref="M6"/>
    </sheetView>
  </sheetViews>
  <sheetFormatPr defaultRowHeight="12.75"/>
  <cols>
    <col min="1" max="1" width="1.28515625" style="170" customWidth="1"/>
    <col min="2" max="2" width="20.1406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304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105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309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308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53" t="s">
        <v>25</v>
      </c>
      <c r="E17" s="253" t="s">
        <v>26</v>
      </c>
      <c r="F17" s="253" t="s">
        <v>25</v>
      </c>
      <c r="G17" s="482" t="s">
        <v>26</v>
      </c>
      <c r="H17" s="483"/>
      <c r="I17" s="253" t="s">
        <v>25</v>
      </c>
      <c r="J17" s="253" t="s">
        <v>26</v>
      </c>
      <c r="K17" s="253" t="s">
        <v>25</v>
      </c>
      <c r="L17" s="253" t="s">
        <v>26</v>
      </c>
      <c r="M17" s="253" t="s">
        <v>25</v>
      </c>
      <c r="N17" s="482" t="s">
        <v>26</v>
      </c>
      <c r="O17" s="507"/>
      <c r="P17" s="483"/>
      <c r="Q17" s="482" t="s">
        <v>25</v>
      </c>
      <c r="R17" s="483"/>
      <c r="S17" s="253" t="s">
        <v>26</v>
      </c>
      <c r="T17" s="253" t="s">
        <v>25</v>
      </c>
      <c r="U17" s="253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484">
        <v>6485206562</v>
      </c>
      <c r="C18" s="485"/>
      <c r="D18" s="257" t="s">
        <v>310</v>
      </c>
      <c r="E18" s="255">
        <v>1379917500</v>
      </c>
      <c r="F18" s="257" t="s">
        <v>210</v>
      </c>
      <c r="G18" s="484">
        <v>97650000</v>
      </c>
      <c r="H18" s="485"/>
      <c r="I18" s="257" t="s">
        <v>213</v>
      </c>
      <c r="J18" s="258">
        <v>200559400</v>
      </c>
      <c r="K18" s="253" t="s">
        <v>101</v>
      </c>
      <c r="L18" s="258">
        <v>12180947565</v>
      </c>
      <c r="M18" s="253" t="s">
        <v>311</v>
      </c>
      <c r="N18" s="486">
        <v>133000000</v>
      </c>
      <c r="O18" s="487"/>
      <c r="P18" s="488"/>
      <c r="Q18" s="482" t="s">
        <v>103</v>
      </c>
      <c r="R18" s="483"/>
      <c r="S18" s="258">
        <v>13826074465</v>
      </c>
      <c r="T18" s="253" t="s">
        <v>312</v>
      </c>
      <c r="U18" s="258">
        <v>6425130315</v>
      </c>
      <c r="V18" s="482" t="s">
        <v>313</v>
      </c>
      <c r="W18" s="483"/>
      <c r="X18" s="482" t="s">
        <v>8</v>
      </c>
      <c r="Y18" s="483"/>
      <c r="Z18" s="482" t="s">
        <v>27</v>
      </c>
      <c r="AA18" s="483"/>
      <c r="AB18" s="482" t="s">
        <v>28</v>
      </c>
      <c r="AC18" s="483"/>
      <c r="AD18" s="253" t="s">
        <v>64</v>
      </c>
      <c r="AE18" s="167"/>
    </row>
    <row r="19" spans="1:31" ht="29.65" customHeight="1"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</row>
    <row r="20" spans="1:31" ht="29.65" customHeight="1"/>
    <row r="21" spans="1:31" ht="35.25" customHeight="1"/>
    <row r="22" spans="1:31" ht="29.65" customHeight="1"/>
    <row r="23" spans="1:31" ht="29.65" customHeight="1"/>
    <row r="24" spans="1:31" ht="74.099999999999994" customHeight="1">
      <c r="A24" s="490" t="s">
        <v>9</v>
      </c>
      <c r="B24" s="490"/>
      <c r="C24" s="490"/>
      <c r="D24" s="490"/>
      <c r="E24" s="490"/>
      <c r="F24" s="490"/>
      <c r="G24" s="490"/>
      <c r="H24" s="490"/>
      <c r="I24" s="490"/>
      <c r="J24" s="490"/>
      <c r="K24" s="490"/>
      <c r="L24" s="490"/>
      <c r="M24" s="490"/>
      <c r="N24" s="490"/>
      <c r="O24" s="490"/>
      <c r="P24" s="490"/>
      <c r="Q24" s="490"/>
      <c r="R24" s="490"/>
    </row>
    <row r="25" spans="1:31" ht="62.1" customHeight="1"/>
    <row r="26" spans="1:31" ht="62.85" customHeight="1"/>
    <row r="27" spans="1:31" ht="5.85" customHeight="1"/>
    <row r="28" spans="1:31" ht="22.15" customHeight="1"/>
    <row r="29" spans="1:31" ht="1.5" customHeight="1"/>
  </sheetData>
  <mergeCells count="38">
    <mergeCell ref="N17:P17"/>
    <mergeCell ref="Q17:R17"/>
    <mergeCell ref="V17:W17"/>
    <mergeCell ref="AB18:AC18"/>
    <mergeCell ref="A24:R24"/>
    <mergeCell ref="Z18:AA18"/>
    <mergeCell ref="B18:C18"/>
    <mergeCell ref="G18:H18"/>
    <mergeCell ref="N18:P18"/>
    <mergeCell ref="Q18:R18"/>
    <mergeCell ref="V18:W18"/>
    <mergeCell ref="X18:Y18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param=1&amp;@CreateCaseType=&amp;@PBTradeUnitTypeID=&amp;@TradeUnitTypeID=" xr:uid="{00000000-0004-0000-8B00-000000000000}"/>
    <hyperlink ref="F18" r:id="rId2" display="http://172.16.90.7:88/ReportViewer.aspx?reportName=PProductStatisticsDetailReport&amp;@Clicked=Clicked&amp;@Detail=Writ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B00-000001000000}"/>
    <hyperlink ref="I18" r:id="rId3" display="http://172.16.90.7:88/ReportViewer.aspx?reportName=PProductStatisticsDetailReport&amp;@Clicked=Clicked&amp;@Detail=Incapacity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B00-000002000000}"/>
    <hyperlink ref="K18" r:id="rId4" display="http://172.16.90.7:88/ReportViewer.aspx?reportName=PProductStatisticsDetailReport&amp;@Clicked=Clicked&amp;@Detail=Absolution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B00-000003000000}"/>
    <hyperlink ref="M18" r:id="rId5" display="http://172.16.90.7:88/ReportViewer.aspx?reportName=PProductStatisticsDetailReport&amp;@Clicked=Clicked&amp;@Detail=Penalty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B00-000004000000}"/>
    <hyperlink ref="Q18" r:id="rId6" display="http://172.16.90.7:88/ReportViewer.aspx?reportName=PProductStatisticsDetailReport&amp;@Clicked=Clicked&amp;@Detail=Remained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B00-000005000000}"/>
    <hyperlink ref="T18" r:id="rId7" display="http://172.16.90.7:88/ReportViewer.aspx?reportName=PProductStatisticsDetailReport&amp;@Clicked=Clicked&amp;@Detail=Output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B00-000006000000}"/>
    <hyperlink ref="V18" r:id="rId8" display="http://172.16.90.7:88/ReportViewer.aspx?reportName=PProductStatisticsDetailReport&amp;@Clicked=Clicked&amp;@Detail=Input&amp;@LCode=1&amp;@fromdatetime=1399/01/01&amp;@todatetime=1399/12/29&amp;@CaseSubject=کالا و خدمات&amp;extension=xls&amp;@CodeSubject=1&amp;@ViolationPriceFrom=&amp;@ViolationPriceTo=&amp;@IntroductionCode=&amp;@GExchangeUnitTitleid=&amp;@ViolationTypeid=&amp;@ProductCurrencyTypeLevelCode='30000500030%'&amp;@CaseType=اصلي&amp;@CodeCaseType=1&amp;@ImportanceDegree=('1','2','3')&amp;@guId=&amp;@CreateCaseType=&amp;@PBTradeUnitTypeID=&amp;@TradeUnitTypeID=" xr:uid="{00000000-0004-0000-8B00-000007000000}"/>
  </hyperlinks>
  <pageMargins left="0.7" right="0.7" top="0.75" bottom="0.75" header="0.3" footer="0.3"/>
  <drawing r:id="rId9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138">
    <tabColor theme="7" tint="0.59999389629810485"/>
  </sheetPr>
  <dimension ref="A1:M26"/>
  <sheetViews>
    <sheetView rightToLeft="1" workbookViewId="0">
      <selection activeCell="M6" sqref="M6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'Kala1399(30)'!AB16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'Kala1399(30)'!AB18</f>
        <v>کالا و خدمات</v>
      </c>
      <c r="B2" s="149">
        <f>D2+E2-C2</f>
        <v>9</v>
      </c>
      <c r="C2" s="149">
        <f>VALUE('Kala1399(30)'!V18)</f>
        <v>211</v>
      </c>
      <c r="D2" s="149">
        <f>VALUE('Kala1399(30)'!T18)</f>
        <v>213</v>
      </c>
      <c r="E2" s="149">
        <f>VALUE('Kala1399(30)'!Q18)</f>
        <v>7</v>
      </c>
      <c r="F2" s="149">
        <f>VALUE('Kala1399(30)'!B18)</f>
        <v>6485206562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'Kala1399(30)'!AB19</f>
        <v>0</v>
      </c>
      <c r="B3" s="149">
        <f t="shared" ref="B3:B26" si="0">D3+E3-C3</f>
        <v>0</v>
      </c>
      <c r="C3" s="149">
        <f>VALUE('Kala1399(30)'!V19)</f>
        <v>0</v>
      </c>
      <c r="D3" s="149">
        <f>VALUE('Kala1399(30)'!T19)</f>
        <v>0</v>
      </c>
      <c r="E3" s="149">
        <f>VALUE('Kala1399(30)'!Q19)</f>
        <v>0</v>
      </c>
      <c r="F3" s="149">
        <f>VALUE('Kala1399(30)'!B19)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>
        <f>'Kala1399(30)'!AB20</f>
        <v>0</v>
      </c>
      <c r="B4" s="149">
        <f t="shared" si="0"/>
        <v>0</v>
      </c>
      <c r="C4" s="149">
        <f>VALUE('Kala1399(30)'!V20)</f>
        <v>0</v>
      </c>
      <c r="D4" s="149">
        <f>VALUE('Kala1399(30)'!T20)</f>
        <v>0</v>
      </c>
      <c r="E4" s="149">
        <f>VALUE('Kala1399(30)'!Q20)</f>
        <v>0</v>
      </c>
      <c r="F4" s="149">
        <f>VALUE('Kala1399(30)'!B20)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'Kala1399(30)'!AB21</f>
        <v>0</v>
      </c>
      <c r="B5" s="149">
        <f t="shared" si="0"/>
        <v>0</v>
      </c>
      <c r="C5" s="149">
        <f>VALUE('Kala1399(30)'!V21)</f>
        <v>0</v>
      </c>
      <c r="D5" s="149">
        <f>VALUE('Kala1399(30)'!T21)</f>
        <v>0</v>
      </c>
      <c r="E5" s="149">
        <f>VALUE('Kala1399(30)'!Q21)</f>
        <v>0</v>
      </c>
      <c r="F5" s="149">
        <f>VALUE('Kala1399(30)'!B21)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'Kala1399(30)'!AB22</f>
        <v>0</v>
      </c>
      <c r="B6" s="149">
        <f t="shared" si="0"/>
        <v>0</v>
      </c>
      <c r="C6" s="149">
        <f>VALUE('Kala1399(30)'!V22)</f>
        <v>0</v>
      </c>
      <c r="D6" s="149">
        <f>VALUE('Kala1399(30)'!T22)</f>
        <v>0</v>
      </c>
      <c r="E6" s="149">
        <f>VALUE('Kala1399(30)'!Q22)</f>
        <v>0</v>
      </c>
      <c r="F6" s="149">
        <f>VALUE('Kala1399(30)'!B22)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'Kala1399(30)'!AB23</f>
        <v>0</v>
      </c>
      <c r="B7" s="149">
        <f t="shared" si="0"/>
        <v>0</v>
      </c>
      <c r="C7" s="149">
        <f>VALUE('Kala1399(30)'!V23)</f>
        <v>0</v>
      </c>
      <c r="D7" s="149">
        <f>VALUE('Kala1399(30)'!T23)</f>
        <v>0</v>
      </c>
      <c r="E7" s="149">
        <f>VALUE('Kala1399(30)'!Q23)</f>
        <v>0</v>
      </c>
      <c r="F7" s="149">
        <f>VALUE('Kala1399(30)'!B23)</f>
        <v>0</v>
      </c>
    </row>
    <row r="8" spans="1:13">
      <c r="A8" s="149">
        <f>'Kala1399(30)'!AB24</f>
        <v>0</v>
      </c>
      <c r="B8" s="149">
        <f t="shared" si="0"/>
        <v>0</v>
      </c>
      <c r="C8" s="149">
        <f>VALUE('Kala1399(30)'!V24)</f>
        <v>0</v>
      </c>
      <c r="D8" s="149">
        <f>VALUE('Kala1399(30)'!T24)</f>
        <v>0</v>
      </c>
      <c r="E8" s="149">
        <f>VALUE('Kala1399(30)'!Q24)</f>
        <v>0</v>
      </c>
      <c r="F8" s="149">
        <f>VALUE('Kala1399(30)'!B24)</f>
        <v>0</v>
      </c>
    </row>
    <row r="9" spans="1:13">
      <c r="A9" s="149">
        <f>'Kala1399(30)'!AB25</f>
        <v>0</v>
      </c>
      <c r="B9" s="149">
        <f t="shared" si="0"/>
        <v>0</v>
      </c>
      <c r="C9" s="149">
        <f>VALUE('Kala1399(30)'!V25)</f>
        <v>0</v>
      </c>
      <c r="D9" s="149">
        <f>VALUE('Kala1399(30)'!T25)</f>
        <v>0</v>
      </c>
      <c r="E9" s="149">
        <f>VALUE('Kala1399(30)'!Q25)</f>
        <v>0</v>
      </c>
      <c r="F9" s="149">
        <f>VALUE('Kala1399(30)'!B25)</f>
        <v>0</v>
      </c>
    </row>
    <row r="10" spans="1:13">
      <c r="A10" s="149">
        <f>'Kala1399(30)'!AB26</f>
        <v>0</v>
      </c>
      <c r="B10" s="149">
        <f t="shared" si="0"/>
        <v>0</v>
      </c>
      <c r="C10" s="149">
        <f>VALUE('Kala1399(30)'!V26)</f>
        <v>0</v>
      </c>
      <c r="D10" s="149">
        <f>VALUE('Kala1399(30)'!T26)</f>
        <v>0</v>
      </c>
      <c r="E10" s="149">
        <f>VALUE('Kala1399(30)'!Q26)</f>
        <v>0</v>
      </c>
      <c r="F10" s="149">
        <f>VALUE('Kala1399(30)'!B26)</f>
        <v>0</v>
      </c>
    </row>
    <row r="11" spans="1:13">
      <c r="A11" s="149">
        <f>'Kala1399(30)'!AB27</f>
        <v>0</v>
      </c>
      <c r="B11" s="149">
        <f t="shared" si="0"/>
        <v>0</v>
      </c>
      <c r="C11" s="149">
        <f>VALUE('Kala1399(30)'!V27)</f>
        <v>0</v>
      </c>
      <c r="D11" s="149">
        <f>VALUE('Kala1399(30)'!T27)</f>
        <v>0</v>
      </c>
      <c r="E11" s="149">
        <f>VALUE('Kala1399(30)'!Q27)</f>
        <v>0</v>
      </c>
      <c r="F11" s="149">
        <f>VALUE('Kala1399(30)'!B27)</f>
        <v>0</v>
      </c>
    </row>
    <row r="12" spans="1:13">
      <c r="A12" s="149">
        <f>'Kala1399(30)'!AB28</f>
        <v>0</v>
      </c>
      <c r="B12" s="149">
        <f t="shared" si="0"/>
        <v>0</v>
      </c>
      <c r="C12" s="149">
        <f>VALUE('Kala1399(30)'!V28)</f>
        <v>0</v>
      </c>
      <c r="D12" s="149">
        <f>VALUE('Kala1399(30)'!T28)</f>
        <v>0</v>
      </c>
      <c r="E12" s="149">
        <f>VALUE('Kala1399(30)'!Q28)</f>
        <v>0</v>
      </c>
      <c r="F12" s="149">
        <f>VALUE('Kala1399(30)'!B28)</f>
        <v>0</v>
      </c>
    </row>
    <row r="13" spans="1:13">
      <c r="A13" s="149">
        <f>'Kala1399(30)'!AB29</f>
        <v>0</v>
      </c>
      <c r="B13" s="149">
        <f t="shared" si="0"/>
        <v>0</v>
      </c>
      <c r="C13" s="149">
        <f>VALUE('Kala1399(30)'!V29)</f>
        <v>0</v>
      </c>
      <c r="D13" s="149">
        <f>VALUE('Kala1399(30)'!T29)</f>
        <v>0</v>
      </c>
      <c r="E13" s="149">
        <f>VALUE('Kala1399(30)'!Q29)</f>
        <v>0</v>
      </c>
      <c r="F13" s="149">
        <f>VALUE('Kala1399(30)'!B29)</f>
        <v>0</v>
      </c>
    </row>
    <row r="14" spans="1:13">
      <c r="A14" s="149">
        <f>'Kala1399(30)'!AB30</f>
        <v>0</v>
      </c>
      <c r="B14" s="149">
        <f t="shared" si="0"/>
        <v>0</v>
      </c>
      <c r="C14" s="149">
        <f>VALUE('Kala1399(30)'!V30)</f>
        <v>0</v>
      </c>
      <c r="D14" s="149">
        <f>VALUE('Kala1399(30)'!T30)</f>
        <v>0</v>
      </c>
      <c r="E14" s="149">
        <f>VALUE('Kala1399(30)'!Q30)</f>
        <v>0</v>
      </c>
      <c r="F14" s="149">
        <f>VALUE('Kala1399(30)'!B30)</f>
        <v>0</v>
      </c>
    </row>
    <row r="15" spans="1:13">
      <c r="A15" s="149">
        <f>'Kala1399(30)'!AB31</f>
        <v>0</v>
      </c>
      <c r="B15" s="149">
        <f t="shared" si="0"/>
        <v>0</v>
      </c>
      <c r="C15" s="149">
        <f>VALUE('Kala1399(30)'!V31)</f>
        <v>0</v>
      </c>
      <c r="D15" s="149">
        <f>VALUE('Kala1399(30)'!T31)</f>
        <v>0</v>
      </c>
      <c r="E15" s="149">
        <f>VALUE('Kala1399(30)'!Q31)</f>
        <v>0</v>
      </c>
      <c r="F15" s="149">
        <f>VALUE('Kala1399(30)'!B31)</f>
        <v>0</v>
      </c>
    </row>
    <row r="16" spans="1:13">
      <c r="A16" s="149">
        <f>'Kala1399(30)'!AB32</f>
        <v>0</v>
      </c>
      <c r="B16" s="149">
        <f t="shared" si="0"/>
        <v>0</v>
      </c>
      <c r="C16" s="149">
        <f>VALUE('Kala1399(30)'!V32)</f>
        <v>0</v>
      </c>
      <c r="D16" s="149">
        <f>VALUE('Kala1399(30)'!T32)</f>
        <v>0</v>
      </c>
      <c r="E16" s="149">
        <f>VALUE('Kala1399(30)'!Q32)</f>
        <v>0</v>
      </c>
      <c r="F16" s="149">
        <f>VALUE('Kala1399(30)'!B32)</f>
        <v>0</v>
      </c>
    </row>
    <row r="17" spans="1:6">
      <c r="A17" s="149">
        <f>'Kala1399(30)'!AB33</f>
        <v>0</v>
      </c>
      <c r="B17" s="149">
        <f t="shared" si="0"/>
        <v>0</v>
      </c>
      <c r="C17" s="149">
        <f>VALUE('Kala1399(30)'!V33)</f>
        <v>0</v>
      </c>
      <c r="D17" s="149">
        <f>VALUE('Kala1399(30)'!T33)</f>
        <v>0</v>
      </c>
      <c r="E17" s="149">
        <f>VALUE('Kala1399(30)'!Q33)</f>
        <v>0</v>
      </c>
      <c r="F17" s="149">
        <f>VALUE('Kala1399(30)'!B33)</f>
        <v>0</v>
      </c>
    </row>
    <row r="18" spans="1:6">
      <c r="A18" s="149">
        <f>'Kala1399(30)'!AB34</f>
        <v>0</v>
      </c>
      <c r="B18" s="149">
        <f t="shared" si="0"/>
        <v>0</v>
      </c>
      <c r="C18" s="149">
        <f>VALUE('Kala1399(30)'!V34)</f>
        <v>0</v>
      </c>
      <c r="D18" s="149">
        <f>VALUE('Kala1399(30)'!T34)</f>
        <v>0</v>
      </c>
      <c r="E18" s="149">
        <f>VALUE('Kala1399(30)'!Q34)</f>
        <v>0</v>
      </c>
      <c r="F18" s="149">
        <f>VALUE('Kala1399(30)'!B34)</f>
        <v>0</v>
      </c>
    </row>
    <row r="19" spans="1:6">
      <c r="A19" s="149">
        <f>'Kala1399(30)'!AB35</f>
        <v>0</v>
      </c>
      <c r="B19" s="149">
        <f t="shared" si="0"/>
        <v>0</v>
      </c>
      <c r="C19" s="149">
        <f>VALUE('Kala1399(30)'!V35)</f>
        <v>0</v>
      </c>
      <c r="D19" s="149">
        <f>VALUE('Kala1399(30)'!T35)</f>
        <v>0</v>
      </c>
      <c r="E19" s="149">
        <f>VALUE('Kala1399(30)'!Q35)</f>
        <v>0</v>
      </c>
      <c r="F19" s="149">
        <f>VALUE('Kala1399(30)'!B35)</f>
        <v>0</v>
      </c>
    </row>
    <row r="20" spans="1:6">
      <c r="A20" s="149">
        <f>'Kala1399(30)'!AB36</f>
        <v>0</v>
      </c>
      <c r="B20" s="149">
        <f t="shared" si="0"/>
        <v>0</v>
      </c>
      <c r="C20" s="149">
        <f>VALUE('Kala1399(30)'!V36)</f>
        <v>0</v>
      </c>
      <c r="D20" s="149">
        <f>VALUE('Kala1399(30)'!T36)</f>
        <v>0</v>
      </c>
      <c r="E20" s="149">
        <f>VALUE('Kala1399(30)'!Q36)</f>
        <v>0</v>
      </c>
      <c r="F20" s="149">
        <f>VALUE('Kala1399(30)'!B36)</f>
        <v>0</v>
      </c>
    </row>
    <row r="21" spans="1:6">
      <c r="A21" s="149">
        <f>'Kala1399(30)'!AB37</f>
        <v>0</v>
      </c>
      <c r="B21" s="149">
        <f t="shared" si="0"/>
        <v>0</v>
      </c>
      <c r="C21" s="149">
        <f>VALUE('Kala1399(30)'!V37)</f>
        <v>0</v>
      </c>
      <c r="D21" s="149">
        <f>VALUE('Kala1399(30)'!T37)</f>
        <v>0</v>
      </c>
      <c r="E21" s="149">
        <f>VALUE('Kala1399(30)'!Q37)</f>
        <v>0</v>
      </c>
      <c r="F21" s="149">
        <f>VALUE('Kala1399(30)'!B37)</f>
        <v>0</v>
      </c>
    </row>
    <row r="22" spans="1:6">
      <c r="A22" s="149">
        <f>'Kala1399(30)'!AB38</f>
        <v>0</v>
      </c>
      <c r="B22" s="149">
        <f t="shared" si="0"/>
        <v>0</v>
      </c>
      <c r="C22" s="149">
        <f>VALUE('Kala1399(30)'!V38)</f>
        <v>0</v>
      </c>
      <c r="D22" s="149">
        <f>VALUE('Kala1399(30)'!T38)</f>
        <v>0</v>
      </c>
      <c r="E22" s="149">
        <f>VALUE('Kala1399(30)'!Q38)</f>
        <v>0</v>
      </c>
      <c r="F22" s="149">
        <f>VALUE('Kala1399(30)'!B38)</f>
        <v>0</v>
      </c>
    </row>
    <row r="23" spans="1:6">
      <c r="A23" s="149">
        <f>'Kala1399(30)'!AB39</f>
        <v>0</v>
      </c>
      <c r="B23" s="149">
        <f t="shared" si="0"/>
        <v>0</v>
      </c>
      <c r="C23" s="149">
        <f>VALUE('Kala1399(30)'!V39)</f>
        <v>0</v>
      </c>
      <c r="D23" s="149">
        <f>VALUE('Kala1399(30)'!T39)</f>
        <v>0</v>
      </c>
      <c r="E23" s="149">
        <f>VALUE('Kala1399(30)'!Q39)</f>
        <v>0</v>
      </c>
      <c r="F23" s="149">
        <f>VALUE('Kala1399(30)'!B39)</f>
        <v>0</v>
      </c>
    </row>
    <row r="24" spans="1:6">
      <c r="A24" s="149">
        <f>'Kala1399(30)'!AB40</f>
        <v>0</v>
      </c>
      <c r="B24" s="149">
        <f t="shared" si="0"/>
        <v>0</v>
      </c>
      <c r="C24" s="149">
        <f>VALUE('Kala1399(30)'!V40)</f>
        <v>0</v>
      </c>
      <c r="D24" s="149">
        <f>VALUE('Kala1399(30)'!T40)</f>
        <v>0</v>
      </c>
      <c r="E24" s="149">
        <f>VALUE('Kala1399(30)'!Q40)</f>
        <v>0</v>
      </c>
      <c r="F24" s="149">
        <f>VALUE('Kala1399(30)'!B40)</f>
        <v>0</v>
      </c>
    </row>
    <row r="25" spans="1:6">
      <c r="A25" s="149">
        <f>'Kala1399(30)'!AB41</f>
        <v>0</v>
      </c>
      <c r="B25" s="149">
        <f t="shared" si="0"/>
        <v>0</v>
      </c>
      <c r="C25" s="149">
        <f>VALUE('Kala1399(30)'!V41)</f>
        <v>0</v>
      </c>
      <c r="D25" s="149">
        <f>VALUE('Kala1399(30)'!T41)</f>
        <v>0</v>
      </c>
      <c r="E25" s="149">
        <f>VALUE('Kala1399(30)'!Q41)</f>
        <v>0</v>
      </c>
      <c r="F25" s="149">
        <f>VALUE('Kala1399(30)'!B41)</f>
        <v>0</v>
      </c>
    </row>
    <row r="26" spans="1:6">
      <c r="A26" s="149">
        <f>'Kala1399(30)'!AB42</f>
        <v>0</v>
      </c>
      <c r="B26" s="149">
        <f t="shared" si="0"/>
        <v>0</v>
      </c>
      <c r="C26" s="149">
        <f>VALUE('Kala1399(30)'!V42)</f>
        <v>0</v>
      </c>
      <c r="D26" s="149">
        <f>VALUE('Kala1399(30)'!T42)</f>
        <v>0</v>
      </c>
      <c r="E26" s="149">
        <f>VALUE('Kala1399(30)'!Q42)</f>
        <v>0</v>
      </c>
      <c r="F26" s="149">
        <f>VALUE('Kala1399(30)'!B42)</f>
        <v>0</v>
      </c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139">
    <tabColor rgb="FF7030A0"/>
    <pageSetUpPr fitToPage="1"/>
  </sheetPr>
  <dimension ref="A3:J26"/>
  <sheetViews>
    <sheetView rightToLeft="1" zoomScale="80" zoomScaleNormal="80" workbookViewId="0">
      <selection activeCell="M6" sqref="M6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85</v>
      </c>
      <c r="C6" s="20">
        <f>IFERROR(VLOOKUP($A6,'FKala1400 (30)'!$A$2:$G$10,2,FALSE),0)</f>
        <v>9</v>
      </c>
      <c r="D6" s="21">
        <f>IFERROR(VLOOKUP($A6,'FKala1400 (30)'!$A$2:$G$10,3,FALSE),0)</f>
        <v>211</v>
      </c>
      <c r="E6" s="21">
        <f>IFERROR(VLOOKUP($A6,'FKala1400 (30)'!$A$2:$G$10,4,FALSE),0)</f>
        <v>213</v>
      </c>
      <c r="F6" s="21">
        <f>IFERROR(VLOOKUP($A6,'FKala1400 (30)'!$A$2:$G$10,5,FALSE),0)</f>
        <v>7</v>
      </c>
      <c r="G6" s="119">
        <f>IFERROR(VLOOKUP($A6,'FKala1400 (30)'!$A$2:$G$10,6,FALSE),0)</f>
        <v>6485206562</v>
      </c>
    </row>
    <row r="7" spans="1:10">
      <c r="A7" s="299"/>
      <c r="B7" s="23" t="s">
        <v>104</v>
      </c>
      <c r="C7" s="24">
        <f>IFERROR(VLOOKUP($A6,'FKala1401 (30)'!$A$2:$G$10,2,FALSE),0)</f>
        <v>8</v>
      </c>
      <c r="D7" s="24">
        <f>IFERROR(VLOOKUP($A6,'FKala1401 (30)'!$A$2:$G$10,3,FALSE),0)</f>
        <v>235</v>
      </c>
      <c r="E7" s="24">
        <f>IFERROR(VLOOKUP($A6,'FKala1401 (30)'!$A$2:$G$10,4,FALSE),0)</f>
        <v>233</v>
      </c>
      <c r="F7" s="24">
        <f>IFERROR(VLOOKUP($A6,'FKala1401 (30)'!$A$2:$G$10,5,FALSE),0)</f>
        <v>10</v>
      </c>
      <c r="G7" s="24">
        <f>IFERROR(VLOOKUP($A6,'FKala1401 (30)'!$A$2:$G$10,6,FALSE),0)</f>
        <v>3737330330</v>
      </c>
    </row>
    <row r="8" spans="1:10" ht="30" customHeight="1" thickBot="1">
      <c r="A8" s="300"/>
      <c r="B8" s="26" t="s">
        <v>51</v>
      </c>
      <c r="C8" s="27">
        <f>IFERROR(C7/C6-1,"-")</f>
        <v>-0.11111111111111116</v>
      </c>
      <c r="D8" s="27">
        <f>IFERROR(D7/D6-1,"-")</f>
        <v>0.11374407582938395</v>
      </c>
      <c r="E8" s="27">
        <f>IFERROR(E7/E6-1,"-")</f>
        <v>9.3896713615023497E-2</v>
      </c>
      <c r="F8" s="27">
        <f>IFERROR(F7/F6-1,"-")</f>
        <v>0.4285714285714286</v>
      </c>
      <c r="G8" s="27">
        <f>IFERROR(G7/G6-1,"-")</f>
        <v>-0.42371452716728442</v>
      </c>
      <c r="J8" s="14" t="s">
        <v>75</v>
      </c>
    </row>
    <row r="9" spans="1:10" ht="21" customHeight="1">
      <c r="A9" s="301" t="s">
        <v>43</v>
      </c>
      <c r="B9" s="19" t="s">
        <v>85</v>
      </c>
      <c r="C9" s="20">
        <f>IFERROR(VLOOKUP($A9,'FKala1400 (30)'!$A$2:$G$10,2,FALSE),0)</f>
        <v>0</v>
      </c>
      <c r="D9" s="21">
        <f>IFERROR(VLOOKUP($A9,'FKala1400 (30)'!$A$2:$G$10,3,FALSE),0)</f>
        <v>0</v>
      </c>
      <c r="E9" s="21">
        <f>IFERROR(VLOOKUP($A9,'FKala1400 (30)'!$A$2:$G$10,4,FALSE),0)</f>
        <v>0</v>
      </c>
      <c r="F9" s="21">
        <f>IFERROR(VLOOKUP($A9,'FKala1400 (30)'!$A$2:$G$10,5,FALSE),0)</f>
        <v>0</v>
      </c>
      <c r="G9" s="55">
        <f>IFERROR(VLOOKUP($A9,'FKala1400 (30)'!$A$2:$G$10,6,FALSE),0)</f>
        <v>0</v>
      </c>
    </row>
    <row r="10" spans="1:10" ht="21" customHeight="1">
      <c r="A10" s="301"/>
      <c r="B10" s="23" t="s">
        <v>104</v>
      </c>
      <c r="C10" s="24">
        <f>IFERROR(VLOOKUP($A9,'FKala1401 (30)'!$A$2:$G$10,2,FALSE),0)</f>
        <v>0</v>
      </c>
      <c r="D10" s="24">
        <f>IFERROR(VLOOKUP($A9,'FKala1401 (30)'!$A$2:$G$10,3,FALSE),0)</f>
        <v>2</v>
      </c>
      <c r="E10" s="24">
        <f>IFERROR(VLOOKUP($A9,'FKala1401 (30)'!$A$2:$G$10,4,FALSE),0)</f>
        <v>2</v>
      </c>
      <c r="F10" s="24">
        <f>IFERROR(VLOOKUP($A9,'FKala1401 (30)'!$A$2:$G$10,5,FALSE),0)</f>
        <v>0</v>
      </c>
      <c r="G10" s="24">
        <f>IFERROR(VLOOKUP($A9,'FKala1401 (30)'!$A$2:$G$10,6,FALSE),0)</f>
        <v>6000000</v>
      </c>
    </row>
    <row r="11" spans="1:10" ht="30" customHeight="1" thickBot="1">
      <c r="A11" s="301"/>
      <c r="B11" s="29" t="s">
        <v>51</v>
      </c>
      <c r="C11" s="30" t="str">
        <f>IFERROR(C10/C9-1,"-")</f>
        <v>-</v>
      </c>
      <c r="D11" s="30" t="str">
        <f>IFERROR(D10/D9-1,"-")</f>
        <v>-</v>
      </c>
      <c r="E11" s="30" t="str">
        <f>IFERROR(E10/E9-1,"-")</f>
        <v>-</v>
      </c>
      <c r="F11" s="30" t="str">
        <f>IFERROR(F10/F9-1,"-")</f>
        <v>-</v>
      </c>
      <c r="G11" s="30" t="str">
        <f>IFERROR(G10/G9-1,"-")</f>
        <v>-</v>
      </c>
    </row>
    <row r="12" spans="1:10" ht="21" customHeight="1">
      <c r="A12" s="302" t="s">
        <v>42</v>
      </c>
      <c r="B12" s="32" t="s">
        <v>85</v>
      </c>
      <c r="C12" s="33">
        <f>IFERROR(VLOOKUP($A12,'FKala1400 (30)'!$A$2:$G$10,2,FALSE),0)</f>
        <v>0</v>
      </c>
      <c r="D12" s="34">
        <f>IFERROR(VLOOKUP($A12,'FKala1400 (30)'!$A$2:$G$10,3,FALSE),0)</f>
        <v>0</v>
      </c>
      <c r="E12" s="34">
        <f>IFERROR(VLOOKUP($A12,'FKala1400 (30)'!$A$2:$G$10,4,FALSE),0)</f>
        <v>0</v>
      </c>
      <c r="F12" s="34">
        <f>IFERROR(VLOOKUP($A12,'FKala1400 (30)'!$A$2:$G$10,5,FALSE),0)</f>
        <v>0</v>
      </c>
      <c r="G12" s="57">
        <f>IFERROR(VLOOKUP($A12,'FKala1400 (30)'!$A$2:$G$10,6,FALSE),0)</f>
        <v>0</v>
      </c>
    </row>
    <row r="13" spans="1:10" ht="21" customHeight="1">
      <c r="A13" s="301"/>
      <c r="B13" s="23" t="s">
        <v>104</v>
      </c>
      <c r="C13" s="24">
        <f>IFERROR(VLOOKUP($A12,'FKala1401 (30)'!$A$2:$G$10,2,FALSE),0)</f>
        <v>0</v>
      </c>
      <c r="D13" s="24">
        <f>IFERROR(VLOOKUP($A12,'FKala1401 (30)'!$A$2:$G$10,3,FALSE),0)</f>
        <v>1</v>
      </c>
      <c r="E13" s="24">
        <f>IFERROR(VLOOKUP($A12,'FKala1401 (30)'!$A$2:$G$10,4,FALSE),0)</f>
        <v>0</v>
      </c>
      <c r="F13" s="24">
        <f>IFERROR(VLOOKUP($A12,'FKala1401 (30)'!$A$2:$G$10,5,FALSE),0)</f>
        <v>1</v>
      </c>
      <c r="G13" s="24">
        <f>IFERROR(VLOOKUP($A12,'FKala1401 (30)'!$A$2:$G$10,6,FALSE),0)</f>
        <v>0</v>
      </c>
    </row>
    <row r="14" spans="1:10" ht="30" customHeight="1" thickBot="1">
      <c r="A14" s="301"/>
      <c r="B14" s="36" t="s">
        <v>51</v>
      </c>
      <c r="C14" s="30" t="str">
        <f>IFERROR(C13/C12-1,"-")</f>
        <v>-</v>
      </c>
      <c r="D14" s="30" t="str">
        <f>IFERROR(D13/D12-1,"-")</f>
        <v>-</v>
      </c>
      <c r="E14" s="30" t="str">
        <f>IFERROR(E13/E12-1,"-")</f>
        <v>-</v>
      </c>
      <c r="F14" s="30" t="str">
        <f>IFERROR(F13/F12-1,"-")</f>
        <v>-</v>
      </c>
      <c r="G14" s="30" t="str">
        <f>IFERROR(G13/G12-1,"-")</f>
        <v>-</v>
      </c>
    </row>
    <row r="15" spans="1:10">
      <c r="A15" s="413" t="s">
        <v>59</v>
      </c>
      <c r="B15" s="37" t="s">
        <v>85</v>
      </c>
      <c r="C15" s="38">
        <f>C12+C9+C6</f>
        <v>9</v>
      </c>
      <c r="D15" s="38">
        <f t="shared" ref="D15:G16" si="0">D12+D9+D6</f>
        <v>211</v>
      </c>
      <c r="E15" s="38">
        <f t="shared" si="0"/>
        <v>213</v>
      </c>
      <c r="F15" s="38">
        <f t="shared" si="0"/>
        <v>7</v>
      </c>
      <c r="G15" s="38">
        <f t="shared" si="0"/>
        <v>6485206562</v>
      </c>
    </row>
    <row r="16" spans="1:10" ht="21.75" thickBot="1">
      <c r="A16" s="414"/>
      <c r="B16" s="23" t="s">
        <v>104</v>
      </c>
      <c r="C16" s="40">
        <f>C13+C10+C7</f>
        <v>8</v>
      </c>
      <c r="D16" s="40">
        <f t="shared" si="0"/>
        <v>238</v>
      </c>
      <c r="E16" s="40">
        <f t="shared" si="0"/>
        <v>235</v>
      </c>
      <c r="F16" s="40">
        <f t="shared" si="0"/>
        <v>11</v>
      </c>
      <c r="G16" s="40">
        <f t="shared" si="0"/>
        <v>3743330330</v>
      </c>
    </row>
    <row r="17" spans="1:7" ht="30" customHeight="1" thickBot="1">
      <c r="A17" s="415"/>
      <c r="B17" s="42" t="s">
        <v>51</v>
      </c>
      <c r="C17" s="43">
        <f>IFERROR(C16/C15-1,"-")</f>
        <v>-0.11111111111111116</v>
      </c>
      <c r="D17" s="43">
        <f>IFERROR(D16/D15-1,"-")</f>
        <v>0.12796208530805697</v>
      </c>
      <c r="E17" s="43">
        <f>IFERROR(E16/E15-1,"-")</f>
        <v>0.10328638497652576</v>
      </c>
      <c r="F17" s="43">
        <f>IFERROR(F16/F15-1,"-")</f>
        <v>0.5714285714285714</v>
      </c>
      <c r="G17" s="43">
        <f>IFERROR(G16/G15-1,"-")</f>
        <v>-0.42278934460869688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140">
    <tabColor rgb="FF92D050"/>
  </sheetPr>
  <dimension ref="A1:AF29"/>
  <sheetViews>
    <sheetView zoomScale="80" zoomScaleNormal="80" workbookViewId="0">
      <selection activeCell="B7" sqref="B7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294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105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277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295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  <c r="W7" s="495"/>
      <c r="X7" s="495"/>
      <c r="Y7" s="495"/>
      <c r="Z7" s="495"/>
    </row>
    <row r="8" spans="1:32" ht="0.75" customHeight="1">
      <c r="O8" s="494"/>
      <c r="P8" s="494"/>
      <c r="Q8" s="494"/>
      <c r="W8" s="495"/>
      <c r="X8" s="495"/>
      <c r="Y8" s="495"/>
      <c r="Z8" s="495"/>
    </row>
    <row r="9" spans="1:32" ht="6.6" customHeight="1">
      <c r="W9" s="495"/>
      <c r="X9" s="495"/>
      <c r="Y9" s="495"/>
      <c r="Z9" s="495"/>
    </row>
    <row r="10" spans="1:32" ht="8.85" customHeight="1"/>
    <row r="11" spans="1:32" ht="2.25" customHeight="1">
      <c r="C11" s="496" t="s">
        <v>10</v>
      </c>
      <c r="D11" s="496"/>
      <c r="E11" s="496"/>
      <c r="F11" s="496"/>
      <c r="G11" s="496"/>
    </row>
    <row r="12" spans="1:32" ht="3.75" customHeight="1"/>
    <row r="13" spans="1:32" ht="14.85" customHeight="1">
      <c r="W13" s="498" t="s">
        <v>11</v>
      </c>
      <c r="X13" s="498"/>
      <c r="Y13" s="498"/>
      <c r="Z13" s="498"/>
      <c r="AA13" s="498"/>
      <c r="AB13" s="498"/>
    </row>
    <row r="14" spans="1:32" ht="7.35" customHeight="1">
      <c r="A14" s="497" t="s">
        <v>12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8"/>
      <c r="X14" s="498"/>
      <c r="Y14" s="498"/>
      <c r="Z14" s="498"/>
      <c r="AA14" s="498"/>
      <c r="AB14" s="498"/>
      <c r="AC14" s="497"/>
      <c r="AD14" s="497"/>
      <c r="AE14" s="497"/>
      <c r="AF14" s="497"/>
    </row>
    <row r="15" spans="1:32" ht="14.85" customHeight="1">
      <c r="A15" s="497"/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8" t="s">
        <v>97</v>
      </c>
      <c r="X15" s="498"/>
      <c r="Y15" s="498"/>
      <c r="Z15" s="498"/>
      <c r="AA15" s="498"/>
      <c r="AB15" s="498"/>
      <c r="AC15" s="497"/>
      <c r="AD15" s="497"/>
      <c r="AE15" s="497"/>
      <c r="AF15" s="497"/>
    </row>
    <row r="16" spans="1:32" ht="7.35" customHeight="1">
      <c r="W16" s="498"/>
      <c r="X16" s="498"/>
      <c r="Y16" s="498"/>
      <c r="Z16" s="498"/>
      <c r="AA16" s="498"/>
      <c r="AB16" s="498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91" t="s">
        <v>14</v>
      </c>
      <c r="C18" s="492"/>
      <c r="D18" s="493"/>
      <c r="E18" s="491" t="s">
        <v>15</v>
      </c>
      <c r="F18" s="493"/>
      <c r="G18" s="491" t="s">
        <v>16</v>
      </c>
      <c r="H18" s="492"/>
      <c r="I18" s="493"/>
      <c r="J18" s="491" t="s">
        <v>17</v>
      </c>
      <c r="K18" s="493"/>
      <c r="L18" s="491" t="s">
        <v>18</v>
      </c>
      <c r="M18" s="493"/>
      <c r="N18" s="491" t="s">
        <v>19</v>
      </c>
      <c r="O18" s="492"/>
      <c r="P18" s="492"/>
      <c r="Q18" s="492"/>
      <c r="R18" s="493"/>
      <c r="S18" s="491" t="s">
        <v>20</v>
      </c>
      <c r="T18" s="493"/>
      <c r="U18" s="491" t="s">
        <v>21</v>
      </c>
      <c r="V18" s="492"/>
      <c r="W18" s="493"/>
      <c r="X18" s="491" t="s">
        <v>22</v>
      </c>
      <c r="Y18" s="503"/>
      <c r="Z18" s="491" t="s">
        <v>23</v>
      </c>
      <c r="AA18" s="503"/>
      <c r="AB18" s="491" t="s">
        <v>44</v>
      </c>
      <c r="AC18" s="503"/>
      <c r="AD18" s="491" t="s">
        <v>7</v>
      </c>
      <c r="AE18" s="167"/>
    </row>
    <row r="19" spans="1:31" ht="29.65" customHeight="1">
      <c r="A19" s="168"/>
      <c r="B19" s="482" t="s">
        <v>24</v>
      </c>
      <c r="C19" s="483"/>
      <c r="D19" s="238" t="s">
        <v>25</v>
      </c>
      <c r="E19" s="238" t="s">
        <v>26</v>
      </c>
      <c r="F19" s="238" t="s">
        <v>25</v>
      </c>
      <c r="G19" s="482" t="s">
        <v>26</v>
      </c>
      <c r="H19" s="483"/>
      <c r="I19" s="238" t="s">
        <v>25</v>
      </c>
      <c r="J19" s="238" t="s">
        <v>26</v>
      </c>
      <c r="K19" s="238" t="s">
        <v>25</v>
      </c>
      <c r="L19" s="238" t="s">
        <v>26</v>
      </c>
      <c r="M19" s="238" t="s">
        <v>25</v>
      </c>
      <c r="N19" s="482" t="s">
        <v>26</v>
      </c>
      <c r="O19" s="507"/>
      <c r="P19" s="483"/>
      <c r="Q19" s="482" t="s">
        <v>25</v>
      </c>
      <c r="R19" s="483"/>
      <c r="S19" s="238" t="s">
        <v>26</v>
      </c>
      <c r="T19" s="238" t="s">
        <v>25</v>
      </c>
      <c r="U19" s="238" t="s">
        <v>26</v>
      </c>
      <c r="V19" s="482" t="s">
        <v>25</v>
      </c>
      <c r="W19" s="483"/>
      <c r="X19" s="504"/>
      <c r="Y19" s="505"/>
      <c r="Z19" s="504"/>
      <c r="AA19" s="505"/>
      <c r="AB19" s="504"/>
      <c r="AC19" s="505"/>
      <c r="AD19" s="506"/>
      <c r="AE19" s="167"/>
    </row>
    <row r="20" spans="1:31" ht="29.65" customHeight="1">
      <c r="A20" s="168"/>
      <c r="B20" s="516">
        <v>4000000</v>
      </c>
      <c r="C20" s="517"/>
      <c r="D20" s="245">
        <v>1</v>
      </c>
      <c r="E20" s="242">
        <v>0</v>
      </c>
      <c r="F20" s="245">
        <v>18</v>
      </c>
      <c r="G20" s="516">
        <v>0</v>
      </c>
      <c r="H20" s="517"/>
      <c r="I20" s="245">
        <v>0</v>
      </c>
      <c r="J20" s="243">
        <v>0</v>
      </c>
      <c r="K20" s="246">
        <v>0</v>
      </c>
      <c r="L20" s="243">
        <v>0</v>
      </c>
      <c r="M20" s="246">
        <v>1</v>
      </c>
      <c r="N20" s="510">
        <v>0</v>
      </c>
      <c r="O20" s="511"/>
      <c r="P20" s="512"/>
      <c r="Q20" s="513">
        <v>0</v>
      </c>
      <c r="R20" s="509"/>
      <c r="S20" s="243">
        <v>0</v>
      </c>
      <c r="T20" s="246">
        <v>19</v>
      </c>
      <c r="U20" s="243">
        <v>0</v>
      </c>
      <c r="V20" s="513">
        <v>19</v>
      </c>
      <c r="W20" s="509"/>
      <c r="X20" s="508" t="s">
        <v>8</v>
      </c>
      <c r="Y20" s="509"/>
      <c r="Z20" s="508" t="s">
        <v>27</v>
      </c>
      <c r="AA20" s="509"/>
      <c r="AB20" s="482" t="s">
        <v>43</v>
      </c>
      <c r="AC20" s="509"/>
      <c r="AD20" s="236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514"/>
      <c r="AC21" s="515"/>
      <c r="AD21" s="166"/>
      <c r="AE21" s="167"/>
    </row>
    <row r="22" spans="1:31" ht="29.65" customHeight="1">
      <c r="A22" s="168"/>
      <c r="B22" s="484">
        <v>35673965600</v>
      </c>
      <c r="C22" s="485"/>
      <c r="D22" s="247">
        <v>84</v>
      </c>
      <c r="E22" s="239">
        <v>61173203007</v>
      </c>
      <c r="F22" s="247">
        <v>20</v>
      </c>
      <c r="G22" s="484">
        <v>59958205000</v>
      </c>
      <c r="H22" s="485"/>
      <c r="I22" s="247">
        <v>11</v>
      </c>
      <c r="J22" s="240">
        <v>29532400893</v>
      </c>
      <c r="K22" s="248">
        <v>25</v>
      </c>
      <c r="L22" s="240">
        <v>36573274610</v>
      </c>
      <c r="M22" s="248">
        <v>89</v>
      </c>
      <c r="N22" s="486">
        <v>60063849501</v>
      </c>
      <c r="O22" s="487"/>
      <c r="P22" s="488"/>
      <c r="Q22" s="489">
        <v>22</v>
      </c>
      <c r="R22" s="483"/>
      <c r="S22" s="240">
        <v>179170173510</v>
      </c>
      <c r="T22" s="248">
        <v>142</v>
      </c>
      <c r="U22" s="240">
        <v>237727201311</v>
      </c>
      <c r="V22" s="489">
        <v>155</v>
      </c>
      <c r="W22" s="483"/>
      <c r="X22" s="482" t="s">
        <v>8</v>
      </c>
      <c r="Y22" s="483"/>
      <c r="Z22" s="482" t="s">
        <v>27</v>
      </c>
      <c r="AA22" s="483"/>
      <c r="AB22" s="482" t="s">
        <v>28</v>
      </c>
      <c r="AC22" s="483"/>
      <c r="AD22" s="238" t="s">
        <v>65</v>
      </c>
      <c r="AE22" s="167"/>
    </row>
    <row r="23" spans="1:31" ht="29.65" customHeight="1">
      <c r="A23" s="168"/>
      <c r="B23" s="484">
        <v>138080342300</v>
      </c>
      <c r="C23" s="485"/>
      <c r="D23" s="247">
        <v>100</v>
      </c>
      <c r="E23" s="239">
        <v>13854380784</v>
      </c>
      <c r="F23" s="247">
        <v>6</v>
      </c>
      <c r="G23" s="484">
        <v>6272556925</v>
      </c>
      <c r="H23" s="485"/>
      <c r="I23" s="247">
        <v>4</v>
      </c>
      <c r="J23" s="240">
        <v>30302794858</v>
      </c>
      <c r="K23" s="248">
        <v>20</v>
      </c>
      <c r="L23" s="240">
        <v>99499642313</v>
      </c>
      <c r="M23" s="248">
        <v>119</v>
      </c>
      <c r="N23" s="486">
        <v>12067557117</v>
      </c>
      <c r="O23" s="487"/>
      <c r="P23" s="488"/>
      <c r="Q23" s="489">
        <v>14</v>
      </c>
      <c r="R23" s="483"/>
      <c r="S23" s="240">
        <v>144031922988</v>
      </c>
      <c r="T23" s="248">
        <v>140</v>
      </c>
      <c r="U23" s="240">
        <v>152156422305</v>
      </c>
      <c r="V23" s="489">
        <v>151</v>
      </c>
      <c r="W23" s="483"/>
      <c r="X23" s="482" t="s">
        <v>8</v>
      </c>
      <c r="Y23" s="483"/>
      <c r="Z23" s="482" t="s">
        <v>27</v>
      </c>
      <c r="AA23" s="483"/>
      <c r="AB23" s="482" t="s">
        <v>42</v>
      </c>
      <c r="AC23" s="483"/>
      <c r="AD23" s="238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62.1" customHeight="1"/>
    <row r="26" spans="1:31" ht="62.85" customHeight="1"/>
    <row r="27" spans="1:31" ht="5.85" customHeight="1"/>
    <row r="28" spans="1:31" ht="22.15" customHeight="1">
      <c r="A28" s="490" t="s">
        <v>9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</row>
    <row r="29" spans="1:31" ht="1.5" customHeight="1"/>
  </sheetData>
  <mergeCells count="54">
    <mergeCell ref="C4:G5"/>
    <mergeCell ref="AA5:AB6"/>
    <mergeCell ref="C6:G7"/>
    <mergeCell ref="AD18:AD19"/>
    <mergeCell ref="O2:Q8"/>
    <mergeCell ref="W5:Z9"/>
    <mergeCell ref="C11:G11"/>
    <mergeCell ref="A14:V15"/>
    <mergeCell ref="AC14:AF15"/>
    <mergeCell ref="W15:AB16"/>
    <mergeCell ref="B18:D18"/>
    <mergeCell ref="AB18:AC19"/>
    <mergeCell ref="E18:F18"/>
    <mergeCell ref="G18:I18"/>
    <mergeCell ref="J18:K18"/>
    <mergeCell ref="L18:M18"/>
    <mergeCell ref="W13:AB14"/>
    <mergeCell ref="Y2:AB2"/>
    <mergeCell ref="W3:AB4"/>
    <mergeCell ref="AB20:AC21"/>
    <mergeCell ref="N18:R18"/>
    <mergeCell ref="S18:T18"/>
    <mergeCell ref="U18:W18"/>
    <mergeCell ref="X18:Y19"/>
    <mergeCell ref="Z18:AA19"/>
    <mergeCell ref="N20:P20"/>
    <mergeCell ref="Q20:R20"/>
    <mergeCell ref="V20:W20"/>
    <mergeCell ref="X20:Y20"/>
    <mergeCell ref="Z20:AA20"/>
    <mergeCell ref="X22:Y22"/>
    <mergeCell ref="B19:C19"/>
    <mergeCell ref="G19:H19"/>
    <mergeCell ref="N19:P19"/>
    <mergeCell ref="Q19:R19"/>
    <mergeCell ref="V19:W19"/>
    <mergeCell ref="B20:C20"/>
    <mergeCell ref="G20:H20"/>
    <mergeCell ref="A28:R28"/>
    <mergeCell ref="Z22:AA22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  <mergeCell ref="B22:C22"/>
    <mergeCell ref="G22:H22"/>
    <mergeCell ref="N22:P22"/>
    <mergeCell ref="Q22:R22"/>
    <mergeCell ref="V22:W22"/>
  </mergeCells>
  <hyperlinks>
    <hyperlink ref="D20" r:id="rId1" display="http://172.16.90.7:88/ReportViewer.aspx?reportName=PProductStatisticsPecuniary&amp;@Clicked=Clicked&amp;@Detail=Pecuniary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param=1&amp;@CreateCaseType=&amp;@PBTradeUnitTypeID=&amp;@TradeUnitTypeID=" xr:uid="{00000000-0004-0000-8E00-000000000000}"/>
    <hyperlink ref="F20" r:id="rId2" display="http://172.16.90.7:88/ReportViewer.aspx?reportName=PProductStatisticsDetailReport&amp;@Clicked=Clicked&amp;@Detail=Writ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1000000}"/>
    <hyperlink ref="I20" r:id="rId3" display="http://172.16.90.7:88/ReportViewer.aspx?reportName=PProductStatisticsDetailReport&amp;@Clicked=Clicked&amp;@Detail=Incapacity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2000000}"/>
    <hyperlink ref="K20" r:id="rId4" display="http://172.16.90.7:88/ReportViewer.aspx?reportName=PProductStatisticsDetailReport&amp;@Clicked=Clicked&amp;@Detail=Absolution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3000000}"/>
    <hyperlink ref="M20" r:id="rId5" display="http://172.16.90.7:88/ReportViewer.aspx?reportName=PProductStatisticsDetailReport&amp;@Clicked=Clicked&amp;@Detail=Penalty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4000000}"/>
    <hyperlink ref="Q20" r:id="rId6" display="http://172.16.90.7:88/ReportViewer.aspx?reportName=PProductStatisticsDetailReport&amp;@Clicked=Clicked&amp;@Detail=Remained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5000000}"/>
    <hyperlink ref="T20" r:id="rId7" display="http://172.16.90.7:88/ReportViewer.aspx?reportName=PProductStatisticsDetailReport&amp;@Clicked=Clicked&amp;@Detail=Output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6000000}"/>
    <hyperlink ref="V20" r:id="rId8" display="http://172.16.90.7:88/ReportViewer.aspx?reportName=PProductStatisticsDetailReport&amp;@Clicked=Clicked&amp;@Detail=Input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7000000}"/>
    <hyperlink ref="D22" r:id="rId9" display="http://172.16.90.7:88/ReportViewer.aspx?reportName=PProductStatisticsPecuniary&amp;@Clicked=Clicked&amp;@Detail=Pecuniary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param=1&amp;@CreateCaseType=&amp;@PBTradeUnitTypeID=&amp;@TradeUnitTypeID=" xr:uid="{00000000-0004-0000-8E00-000008000000}"/>
    <hyperlink ref="F22" r:id="rId10" display="http://172.16.90.7:88/ReportViewer.aspx?reportName=PProductStatisticsDetailReport&amp;@Clicked=Clicked&amp;@Detail=Writ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9000000}"/>
    <hyperlink ref="I22" r:id="rId11" display="http://172.16.90.7:88/ReportViewer.aspx?reportName=PProductStatisticsDetailReport&amp;@Clicked=Clicked&amp;@Detail=Incapacity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A000000}"/>
    <hyperlink ref="K22" r:id="rId12" display="http://172.16.90.7:88/ReportViewer.aspx?reportName=PProductStatisticsDetailReport&amp;@Clicked=Clicked&amp;@Detail=Absolution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B000000}"/>
    <hyperlink ref="M22" r:id="rId13" display="http://172.16.90.7:88/ReportViewer.aspx?reportName=PProductStatisticsDetailReport&amp;@Clicked=Clicked&amp;@Detail=Penalty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C000000}"/>
    <hyperlink ref="Q22" r:id="rId14" display="http://172.16.90.7:88/ReportViewer.aspx?reportName=PProductStatisticsDetailReport&amp;@Clicked=Clicked&amp;@Detail=Remained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D000000}"/>
    <hyperlink ref="T22" r:id="rId15" display="http://172.16.90.7:88/ReportViewer.aspx?reportName=PProductStatisticsDetailReport&amp;@Clicked=Clicked&amp;@Detail=Output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E000000}"/>
    <hyperlink ref="V22" r:id="rId16" display="http://172.16.90.7:88/ReportViewer.aspx?reportName=PProductStatisticsDetailReport&amp;@Clicked=Clicked&amp;@Detail=Input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0F000000}"/>
    <hyperlink ref="D23" r:id="rId17" display="http://172.16.90.7:88/ReportViewer.aspx?reportName=PProductStatisticsPecuniary&amp;@Clicked=Clicked&amp;@Detail=Pecuniary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param=1&amp;@CreateCaseType=&amp;@PBTradeUnitTypeID=&amp;@TradeUnitTypeID=" xr:uid="{00000000-0004-0000-8E00-000010000000}"/>
    <hyperlink ref="F23" r:id="rId18" display="http://172.16.90.7:88/ReportViewer.aspx?reportName=PProductStatisticsDetailReport&amp;@Clicked=Clicked&amp;@Detail=Writ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11000000}"/>
    <hyperlink ref="I23" r:id="rId19" display="http://172.16.90.7:88/ReportViewer.aspx?reportName=PProductStatisticsDetailReport&amp;@Clicked=Clicked&amp;@Detail=Incapacity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12000000}"/>
    <hyperlink ref="K23" r:id="rId20" display="http://172.16.90.7:88/ReportViewer.aspx?reportName=PProductStatisticsDetailReport&amp;@Clicked=Clicked&amp;@Detail=Absolution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13000000}"/>
    <hyperlink ref="M23" r:id="rId21" display="http://172.16.90.7:88/ReportViewer.aspx?reportName=PProductStatisticsDetailReport&amp;@Clicked=Clicked&amp;@Detail=Penalty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14000000}"/>
    <hyperlink ref="Q23" r:id="rId22" display="http://172.16.90.7:88/ReportViewer.aspx?reportName=PProductStatisticsDetailReport&amp;@Clicked=Clicked&amp;@Detail=Remained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15000000}"/>
    <hyperlink ref="T23" r:id="rId23" display="http://172.16.90.7:88/ReportViewer.aspx?reportName=PProductStatisticsDetailReport&amp;@Clicked=Clicked&amp;@Detail=Output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16000000}"/>
    <hyperlink ref="V23" r:id="rId24" display="http://172.16.90.7:88/ReportViewer.aspx?reportName=PProductStatisticsDetailReport&amp;@Clicked=Clicked&amp;@Detail=Input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8E00-000017000000}"/>
  </hyperlinks>
  <pageMargins left="0.7" right="0.7" top="0.75" bottom="0.75" header="0.3" footer="0.3"/>
  <drawing r:id="rId25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141">
    <tabColor theme="7" tint="0.59999389629810485"/>
  </sheetPr>
  <dimension ref="A1:F26"/>
  <sheetViews>
    <sheetView rightToLeft="1" workbookViewId="0">
      <selection activeCell="B7" sqref="B7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>
        <f>'Kala99 (25)'!AB16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(25)'!AB18</f>
        <v>موضوع پرونده</v>
      </c>
      <c r="B2" s="149">
        <f>D2+E2-C2</f>
        <v>0</v>
      </c>
      <c r="C2" s="149">
        <f>VALUE('Kala99 (25)'!V18)</f>
        <v>0</v>
      </c>
      <c r="D2" s="149">
        <f>VALUE('Kala99 (25)'!T18)</f>
        <v>0</v>
      </c>
      <c r="E2" s="149">
        <f>VALUE('Kala99 (25)'!Q18)</f>
        <v>0</v>
      </c>
      <c r="F2" s="149" t="e">
        <f>VALUE('Kala99 (25)'!B18)</f>
        <v>#VALUE!</v>
      </c>
    </row>
    <row r="3" spans="1:6">
      <c r="A3" s="149">
        <f>'Kala99 (25)'!AB19</f>
        <v>0</v>
      </c>
      <c r="B3" s="149" t="e">
        <f t="shared" ref="B3:B26" si="0">D3+E3-C3</f>
        <v>#VALUE!</v>
      </c>
      <c r="C3" s="149" t="e">
        <f>VALUE('Kala99 (25)'!V19)</f>
        <v>#VALUE!</v>
      </c>
      <c r="D3" s="149" t="e">
        <f>VALUE('Kala99 (25)'!T19)</f>
        <v>#VALUE!</v>
      </c>
      <c r="E3" s="149" t="e">
        <f>VALUE('Kala99 (25)'!Q19)</f>
        <v>#VALUE!</v>
      </c>
      <c r="F3" s="149" t="e">
        <f>VALUE('Kala99 (25)'!B19)</f>
        <v>#VALUE!</v>
      </c>
    </row>
    <row r="4" spans="1:6">
      <c r="A4" s="149" t="str">
        <f>'Kala99 (25)'!AB20</f>
        <v>پرونده ويژه بهداشت، دارو و درمان</v>
      </c>
      <c r="B4" s="149">
        <f t="shared" si="0"/>
        <v>0</v>
      </c>
      <c r="C4" s="149">
        <f>VALUE('Kala99 (25)'!V20)</f>
        <v>19</v>
      </c>
      <c r="D4" s="149">
        <f>VALUE('Kala99 (25)'!T20)</f>
        <v>19</v>
      </c>
      <c r="E4" s="149">
        <f>VALUE('Kala99 (25)'!Q20)</f>
        <v>0</v>
      </c>
      <c r="F4" s="149">
        <f>VALUE('Kala99 (25)'!B20)</f>
        <v>4000000</v>
      </c>
    </row>
    <row r="5" spans="1:6">
      <c r="A5" s="149">
        <f>'Kala99 (25)'!AB21</f>
        <v>0</v>
      </c>
      <c r="B5" s="149">
        <f t="shared" si="0"/>
        <v>0</v>
      </c>
      <c r="C5" s="149">
        <f>VALUE('Kala99 (25)'!V21)</f>
        <v>0</v>
      </c>
      <c r="D5" s="149">
        <f>VALUE('Kala99 (25)'!T21)</f>
        <v>0</v>
      </c>
      <c r="E5" s="149">
        <f>VALUE('Kala99 (25)'!Q21)</f>
        <v>0</v>
      </c>
      <c r="F5" s="149">
        <f>VALUE('Kala99 (25)'!B21)</f>
        <v>0</v>
      </c>
    </row>
    <row r="6" spans="1:6">
      <c r="A6" s="149" t="str">
        <f>'Kala99 (25)'!AB22</f>
        <v>کالا و خدمات</v>
      </c>
      <c r="B6" s="149">
        <f t="shared" si="0"/>
        <v>9</v>
      </c>
      <c r="C6" s="149">
        <f>VALUE('Kala99 (25)'!V22)</f>
        <v>155</v>
      </c>
      <c r="D6" s="149">
        <f>VALUE('Kala99 (25)'!T22)</f>
        <v>142</v>
      </c>
      <c r="E6" s="149">
        <f>VALUE('Kala99 (25)'!Q22)</f>
        <v>22</v>
      </c>
      <c r="F6" s="149">
        <f>VALUE('Kala99 (25)'!B22)</f>
        <v>35673965600</v>
      </c>
    </row>
    <row r="7" spans="1:6">
      <c r="A7" s="149" t="str">
        <f>'Kala99 (25)'!AB23</f>
        <v>پرونده قاچاق کالا و ارز</v>
      </c>
      <c r="B7" s="149">
        <f t="shared" si="0"/>
        <v>3</v>
      </c>
      <c r="C7" s="149">
        <f>VALUE('Kala99 (25)'!V23)</f>
        <v>151</v>
      </c>
      <c r="D7" s="149">
        <f>VALUE('Kala99 (25)'!T23)</f>
        <v>140</v>
      </c>
      <c r="E7" s="149">
        <f>VALUE('Kala99 (25)'!Q23)</f>
        <v>14</v>
      </c>
      <c r="F7" s="149">
        <f>VALUE('Kala99 (25)'!B23)</f>
        <v>138080342300</v>
      </c>
    </row>
    <row r="8" spans="1:6">
      <c r="A8" s="149">
        <f>'Kala99 (25)'!AB24</f>
        <v>0</v>
      </c>
      <c r="B8" s="149">
        <f t="shared" si="0"/>
        <v>0</v>
      </c>
      <c r="C8" s="149">
        <f>VALUE('Kala99 (25)'!V24)</f>
        <v>0</v>
      </c>
      <c r="D8" s="149">
        <f>VALUE('Kala99 (25)'!T24)</f>
        <v>0</v>
      </c>
      <c r="E8" s="149">
        <f>VALUE('Kala99 (25)'!Q24)</f>
        <v>0</v>
      </c>
      <c r="F8" s="149">
        <f>VALUE('Kala99 (25)'!B24)</f>
        <v>0</v>
      </c>
    </row>
    <row r="9" spans="1:6">
      <c r="A9" s="149">
        <f>'Kala99 (25)'!AB25</f>
        <v>0</v>
      </c>
      <c r="B9" s="149">
        <f t="shared" si="0"/>
        <v>0</v>
      </c>
      <c r="C9" s="149">
        <f>VALUE('Kala99 (25)'!V25)</f>
        <v>0</v>
      </c>
      <c r="D9" s="149">
        <f>VALUE('Kala99 (25)'!T25)</f>
        <v>0</v>
      </c>
      <c r="E9" s="149">
        <f>VALUE('Kala99 (25)'!Q25)</f>
        <v>0</v>
      </c>
      <c r="F9" s="149">
        <f>VALUE('Kala99 (25)'!B25)</f>
        <v>0</v>
      </c>
    </row>
    <row r="10" spans="1:6">
      <c r="A10" s="149">
        <f>'Kala99 (25)'!AB26</f>
        <v>0</v>
      </c>
      <c r="B10" s="149">
        <f t="shared" si="0"/>
        <v>0</v>
      </c>
      <c r="C10" s="149">
        <f>VALUE('Kala99 (25)'!V26)</f>
        <v>0</v>
      </c>
      <c r="D10" s="149">
        <f>VALUE('Kala99 (25)'!T26)</f>
        <v>0</v>
      </c>
      <c r="E10" s="149">
        <f>VALUE('Kala99 (25)'!Q26)</f>
        <v>0</v>
      </c>
      <c r="F10" s="149">
        <f>VALUE('Kala99 (25)'!B26)</f>
        <v>0</v>
      </c>
    </row>
    <row r="11" spans="1:6">
      <c r="A11" s="149">
        <f>'Kala99 (25)'!AB27</f>
        <v>0</v>
      </c>
      <c r="B11" s="149">
        <f t="shared" si="0"/>
        <v>0</v>
      </c>
      <c r="C11" s="149">
        <f>VALUE('Kala99 (25)'!V27)</f>
        <v>0</v>
      </c>
      <c r="D11" s="149">
        <f>VALUE('Kala99 (25)'!T27)</f>
        <v>0</v>
      </c>
      <c r="E11" s="149">
        <f>VALUE('Kala99 (25)'!Q27)</f>
        <v>0</v>
      </c>
      <c r="F11" s="149">
        <f>VALUE('Kala99 (25)'!B27)</f>
        <v>0</v>
      </c>
    </row>
    <row r="12" spans="1:6">
      <c r="A12" s="149">
        <f>'Kala99 (25)'!AB28</f>
        <v>0</v>
      </c>
      <c r="B12" s="149">
        <f t="shared" si="0"/>
        <v>0</v>
      </c>
      <c r="C12" s="149">
        <f>VALUE('Kala99 (25)'!V28)</f>
        <v>0</v>
      </c>
      <c r="D12" s="149">
        <f>VALUE('Kala99 (25)'!T28)</f>
        <v>0</v>
      </c>
      <c r="E12" s="149">
        <f>VALUE('Kala99 (25)'!Q28)</f>
        <v>0</v>
      </c>
      <c r="F12" s="149">
        <f>VALUE('Kala99 (25)'!B28)</f>
        <v>0</v>
      </c>
    </row>
    <row r="13" spans="1:6">
      <c r="A13" s="149">
        <f>'Kala99 (25)'!AB29</f>
        <v>0</v>
      </c>
      <c r="B13" s="149">
        <f t="shared" si="0"/>
        <v>0</v>
      </c>
      <c r="C13" s="149">
        <f>VALUE('Kala99 (25)'!V29)</f>
        <v>0</v>
      </c>
      <c r="D13" s="149">
        <f>VALUE('Kala99 (25)'!T29)</f>
        <v>0</v>
      </c>
      <c r="E13" s="149">
        <f>VALUE('Kala99 (25)'!Q29)</f>
        <v>0</v>
      </c>
      <c r="F13" s="149">
        <f>VALUE('Kala99 (25)'!B29)</f>
        <v>0</v>
      </c>
    </row>
    <row r="14" spans="1:6">
      <c r="A14" s="149">
        <f>'Kala99 (25)'!AB30</f>
        <v>0</v>
      </c>
      <c r="B14" s="149">
        <f t="shared" si="0"/>
        <v>0</v>
      </c>
      <c r="C14" s="149">
        <f>VALUE('Kala99 (25)'!V30)</f>
        <v>0</v>
      </c>
      <c r="D14" s="149">
        <f>VALUE('Kala99 (25)'!T30)</f>
        <v>0</v>
      </c>
      <c r="E14" s="149">
        <f>VALUE('Kala99 (25)'!Q30)</f>
        <v>0</v>
      </c>
      <c r="F14" s="149">
        <f>VALUE('Kala99 (25)'!B30)</f>
        <v>0</v>
      </c>
    </row>
    <row r="15" spans="1:6">
      <c r="A15" s="149">
        <f>'Kala99 (25)'!AB31</f>
        <v>0</v>
      </c>
      <c r="B15" s="149">
        <f t="shared" si="0"/>
        <v>0</v>
      </c>
      <c r="C15" s="149">
        <f>VALUE('Kala99 (25)'!V31)</f>
        <v>0</v>
      </c>
      <c r="D15" s="149">
        <f>VALUE('Kala99 (25)'!T31)</f>
        <v>0</v>
      </c>
      <c r="E15" s="149">
        <f>VALUE('Kala99 (25)'!Q31)</f>
        <v>0</v>
      </c>
      <c r="F15" s="149">
        <f>VALUE('Kala99 (25)'!B31)</f>
        <v>0</v>
      </c>
    </row>
    <row r="16" spans="1:6">
      <c r="A16" s="149">
        <f>'Kala99 (25)'!AB32</f>
        <v>0</v>
      </c>
      <c r="B16" s="149">
        <f t="shared" si="0"/>
        <v>0</v>
      </c>
      <c r="C16" s="149">
        <f>VALUE('Kala99 (25)'!V32)</f>
        <v>0</v>
      </c>
      <c r="D16" s="149">
        <f>VALUE('Kala99 (25)'!T32)</f>
        <v>0</v>
      </c>
      <c r="E16" s="149">
        <f>VALUE('Kala99 (25)'!Q32)</f>
        <v>0</v>
      </c>
      <c r="F16" s="149">
        <f>VALUE('Kala99 (25)'!B32)</f>
        <v>0</v>
      </c>
    </row>
    <row r="17" spans="1:6">
      <c r="A17" s="149">
        <f>'Kala99 (25)'!AB33</f>
        <v>0</v>
      </c>
      <c r="B17" s="149">
        <f t="shared" si="0"/>
        <v>0</v>
      </c>
      <c r="C17" s="149">
        <f>VALUE('Kala99 (25)'!V33)</f>
        <v>0</v>
      </c>
      <c r="D17" s="149">
        <f>VALUE('Kala99 (25)'!T33)</f>
        <v>0</v>
      </c>
      <c r="E17" s="149">
        <f>VALUE('Kala99 (25)'!Q33)</f>
        <v>0</v>
      </c>
      <c r="F17" s="149">
        <f>VALUE('Kala99 (25)'!B33)</f>
        <v>0</v>
      </c>
    </row>
    <row r="18" spans="1:6">
      <c r="A18" s="149">
        <f>'Kala99 (25)'!AB34</f>
        <v>0</v>
      </c>
      <c r="B18" s="149">
        <f t="shared" si="0"/>
        <v>0</v>
      </c>
      <c r="C18" s="149">
        <f>VALUE('Kala99 (25)'!V34)</f>
        <v>0</v>
      </c>
      <c r="D18" s="149">
        <f>VALUE('Kala99 (25)'!T34)</f>
        <v>0</v>
      </c>
      <c r="E18" s="149">
        <f>VALUE('Kala99 (25)'!Q34)</f>
        <v>0</v>
      </c>
      <c r="F18" s="149">
        <f>VALUE('Kala99 (25)'!B34)</f>
        <v>0</v>
      </c>
    </row>
    <row r="19" spans="1:6">
      <c r="A19" s="149">
        <f>'Kala99 (25)'!AB35</f>
        <v>0</v>
      </c>
      <c r="B19" s="149">
        <f t="shared" si="0"/>
        <v>0</v>
      </c>
      <c r="C19" s="149">
        <f>VALUE('Kala99 (25)'!V35)</f>
        <v>0</v>
      </c>
      <c r="D19" s="149">
        <f>VALUE('Kala99 (25)'!T35)</f>
        <v>0</v>
      </c>
      <c r="E19" s="149">
        <f>VALUE('Kala99 (25)'!Q35)</f>
        <v>0</v>
      </c>
      <c r="F19" s="149">
        <f>VALUE('Kala99 (25)'!B35)</f>
        <v>0</v>
      </c>
    </row>
    <row r="20" spans="1:6">
      <c r="A20" s="149">
        <f>'Kala99 (25)'!AB36</f>
        <v>0</v>
      </c>
      <c r="B20" s="149">
        <f t="shared" si="0"/>
        <v>0</v>
      </c>
      <c r="C20" s="149">
        <f>VALUE('Kala99 (25)'!V36)</f>
        <v>0</v>
      </c>
      <c r="D20" s="149">
        <f>VALUE('Kala99 (25)'!T36)</f>
        <v>0</v>
      </c>
      <c r="E20" s="149">
        <f>VALUE('Kala99 (25)'!Q36)</f>
        <v>0</v>
      </c>
      <c r="F20" s="149">
        <f>VALUE('Kala99 (25)'!B36)</f>
        <v>0</v>
      </c>
    </row>
    <row r="21" spans="1:6">
      <c r="A21" s="149">
        <f>'Kala99 (25)'!AB37</f>
        <v>0</v>
      </c>
      <c r="B21" s="149">
        <f t="shared" si="0"/>
        <v>0</v>
      </c>
      <c r="C21" s="149">
        <f>VALUE('Kala99 (25)'!V37)</f>
        <v>0</v>
      </c>
      <c r="D21" s="149">
        <f>VALUE('Kala99 (25)'!T37)</f>
        <v>0</v>
      </c>
      <c r="E21" s="149">
        <f>VALUE('Kala99 (25)'!Q37)</f>
        <v>0</v>
      </c>
      <c r="F21" s="149">
        <f>VALUE('Kala99 (25)'!B37)</f>
        <v>0</v>
      </c>
    </row>
    <row r="22" spans="1:6">
      <c r="A22" s="149">
        <f>'Kala99 (25)'!AB38</f>
        <v>0</v>
      </c>
      <c r="B22" s="149">
        <f t="shared" si="0"/>
        <v>0</v>
      </c>
      <c r="C22" s="149">
        <f>VALUE('Kala99 (25)'!V38)</f>
        <v>0</v>
      </c>
      <c r="D22" s="149">
        <f>VALUE('Kala99 (25)'!T38)</f>
        <v>0</v>
      </c>
      <c r="E22" s="149">
        <f>VALUE('Kala99 (25)'!Q38)</f>
        <v>0</v>
      </c>
      <c r="F22" s="149">
        <f>VALUE('Kala99 (25)'!B38)</f>
        <v>0</v>
      </c>
    </row>
    <row r="23" spans="1:6">
      <c r="A23" s="149">
        <f>'Kala99 (25)'!AB39</f>
        <v>0</v>
      </c>
      <c r="B23" s="149">
        <f t="shared" si="0"/>
        <v>0</v>
      </c>
      <c r="C23" s="149">
        <f>VALUE('Kala99 (25)'!V39)</f>
        <v>0</v>
      </c>
      <c r="D23" s="149">
        <f>VALUE('Kala99 (25)'!T39)</f>
        <v>0</v>
      </c>
      <c r="E23" s="149">
        <f>VALUE('Kala99 (25)'!Q39)</f>
        <v>0</v>
      </c>
      <c r="F23" s="149">
        <f>VALUE('Kala99 (25)'!B39)</f>
        <v>0</v>
      </c>
    </row>
    <row r="24" spans="1:6">
      <c r="A24" s="149">
        <f>'Kala99 (25)'!AB40</f>
        <v>0</v>
      </c>
      <c r="B24" s="149">
        <f t="shared" si="0"/>
        <v>0</v>
      </c>
      <c r="C24" s="149">
        <f>VALUE('Kala99 (25)'!V40)</f>
        <v>0</v>
      </c>
      <c r="D24" s="149">
        <f>VALUE('Kala99 (25)'!T40)</f>
        <v>0</v>
      </c>
      <c r="E24" s="149">
        <f>VALUE('Kala99 (25)'!Q40)</f>
        <v>0</v>
      </c>
      <c r="F24" s="149">
        <f>VALUE('Kala99 (25)'!B40)</f>
        <v>0</v>
      </c>
    </row>
    <row r="25" spans="1:6">
      <c r="A25" s="149">
        <f>'Kala99 (25)'!AB41</f>
        <v>0</v>
      </c>
      <c r="B25" s="149">
        <f t="shared" si="0"/>
        <v>0</v>
      </c>
      <c r="C25" s="149">
        <f>VALUE('Kala99 (25)'!V41)</f>
        <v>0</v>
      </c>
      <c r="D25" s="149">
        <f>VALUE('Kala99 (25)'!T41)</f>
        <v>0</v>
      </c>
      <c r="E25" s="149">
        <f>VALUE('Kala99 (25)'!Q41)</f>
        <v>0</v>
      </c>
      <c r="F25" s="149">
        <f>VALUE('Kala99 (25)'!B41)</f>
        <v>0</v>
      </c>
    </row>
    <row r="26" spans="1:6">
      <c r="A26" s="149">
        <f>'Kala99 (25)'!AB42</f>
        <v>0</v>
      </c>
      <c r="B26" s="149">
        <f t="shared" si="0"/>
        <v>0</v>
      </c>
      <c r="C26" s="149">
        <f>VALUE('Kala99 (25)'!V42)</f>
        <v>0</v>
      </c>
      <c r="D26" s="149">
        <f>VALUE('Kala99 (25)'!T42)</f>
        <v>0</v>
      </c>
      <c r="E26" s="149">
        <f>VALUE('Kala99 (25)'!Q42)</f>
        <v>0</v>
      </c>
      <c r="F26" s="149">
        <f>VALUE('Kala99 (25)'!B42)</f>
        <v>0</v>
      </c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142">
    <tabColor rgb="FF92D050"/>
  </sheetPr>
  <dimension ref="A1:AF29"/>
  <sheetViews>
    <sheetView zoomScale="70" zoomScaleNormal="70" workbookViewId="0">
      <selection activeCell="B7" sqref="B7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294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136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277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293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  <c r="W7" s="495"/>
      <c r="X7" s="495"/>
      <c r="Y7" s="495"/>
      <c r="Z7" s="495"/>
    </row>
    <row r="8" spans="1:32" ht="0.75" customHeight="1">
      <c r="O8" s="494"/>
      <c r="P8" s="494"/>
      <c r="Q8" s="494"/>
      <c r="W8" s="495"/>
      <c r="X8" s="495"/>
      <c r="Y8" s="495"/>
      <c r="Z8" s="495"/>
    </row>
    <row r="9" spans="1:32" ht="6.6" customHeight="1">
      <c r="W9" s="495"/>
      <c r="X9" s="495"/>
      <c r="Y9" s="495"/>
      <c r="Z9" s="495"/>
    </row>
    <row r="10" spans="1:32" ht="8.85" customHeight="1"/>
    <row r="11" spans="1:32" ht="2.25" customHeight="1">
      <c r="C11" s="496" t="s">
        <v>10</v>
      </c>
      <c r="D11" s="496"/>
      <c r="E11" s="496"/>
      <c r="F11" s="496"/>
      <c r="G11" s="496"/>
    </row>
    <row r="12" spans="1:32" ht="3.75" customHeight="1"/>
    <row r="13" spans="1:32" ht="14.85" customHeight="1">
      <c r="W13" s="498" t="s">
        <v>11</v>
      </c>
      <c r="X13" s="498"/>
      <c r="Y13" s="498"/>
      <c r="Z13" s="498"/>
      <c r="AA13" s="498"/>
      <c r="AB13" s="498"/>
    </row>
    <row r="14" spans="1:32" ht="7.35" customHeight="1">
      <c r="A14" s="497" t="s">
        <v>12</v>
      </c>
      <c r="B14" s="497"/>
      <c r="C14" s="497"/>
      <c r="D14" s="497"/>
      <c r="E14" s="497"/>
      <c r="F14" s="497"/>
      <c r="G14" s="497"/>
      <c r="H14" s="497"/>
      <c r="I14" s="497"/>
      <c r="J14" s="497"/>
      <c r="K14" s="497"/>
      <c r="L14" s="497"/>
      <c r="M14" s="497"/>
      <c r="N14" s="497"/>
      <c r="O14" s="497"/>
      <c r="P14" s="497"/>
      <c r="Q14" s="497"/>
      <c r="R14" s="497"/>
      <c r="S14" s="497"/>
      <c r="T14" s="497"/>
      <c r="U14" s="497"/>
      <c r="V14" s="497"/>
      <c r="W14" s="498"/>
      <c r="X14" s="498"/>
      <c r="Y14" s="498"/>
      <c r="Z14" s="498"/>
      <c r="AA14" s="498"/>
      <c r="AB14" s="498"/>
      <c r="AC14" s="497"/>
      <c r="AD14" s="497"/>
      <c r="AE14" s="497"/>
      <c r="AF14" s="497"/>
    </row>
    <row r="15" spans="1:32" ht="14.85" customHeight="1">
      <c r="A15" s="497"/>
      <c r="B15" s="497"/>
      <c r="C15" s="497"/>
      <c r="D15" s="497"/>
      <c r="E15" s="497"/>
      <c r="F15" s="497"/>
      <c r="G15" s="497"/>
      <c r="H15" s="497"/>
      <c r="I15" s="497"/>
      <c r="J15" s="497"/>
      <c r="K15" s="497"/>
      <c r="L15" s="497"/>
      <c r="M15" s="497"/>
      <c r="N15" s="497"/>
      <c r="O15" s="497"/>
      <c r="P15" s="497"/>
      <c r="Q15" s="497"/>
      <c r="R15" s="497"/>
      <c r="S15" s="497"/>
      <c r="T15" s="497"/>
      <c r="U15" s="497"/>
      <c r="V15" s="497"/>
      <c r="W15" s="498" t="s">
        <v>97</v>
      </c>
      <c r="X15" s="498"/>
      <c r="Y15" s="498"/>
      <c r="Z15" s="498"/>
      <c r="AA15" s="498"/>
      <c r="AB15" s="498"/>
      <c r="AC15" s="497"/>
      <c r="AD15" s="497"/>
      <c r="AE15" s="497"/>
      <c r="AF15" s="497"/>
    </row>
    <row r="16" spans="1:32" ht="7.35" customHeight="1">
      <c r="W16" s="498"/>
      <c r="X16" s="498"/>
      <c r="Y16" s="498"/>
      <c r="Z16" s="498"/>
      <c r="AA16" s="498"/>
      <c r="AB16" s="498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91" t="s">
        <v>14</v>
      </c>
      <c r="C18" s="492"/>
      <c r="D18" s="493"/>
      <c r="E18" s="491" t="s">
        <v>15</v>
      </c>
      <c r="F18" s="493"/>
      <c r="G18" s="491" t="s">
        <v>16</v>
      </c>
      <c r="H18" s="492"/>
      <c r="I18" s="493"/>
      <c r="J18" s="491" t="s">
        <v>17</v>
      </c>
      <c r="K18" s="493"/>
      <c r="L18" s="491" t="s">
        <v>18</v>
      </c>
      <c r="M18" s="493"/>
      <c r="N18" s="491" t="s">
        <v>19</v>
      </c>
      <c r="O18" s="492"/>
      <c r="P18" s="492"/>
      <c r="Q18" s="492"/>
      <c r="R18" s="493"/>
      <c r="S18" s="491" t="s">
        <v>20</v>
      </c>
      <c r="T18" s="493"/>
      <c r="U18" s="491" t="s">
        <v>21</v>
      </c>
      <c r="V18" s="492"/>
      <c r="W18" s="493"/>
      <c r="X18" s="491" t="s">
        <v>22</v>
      </c>
      <c r="Y18" s="503"/>
      <c r="Z18" s="491" t="s">
        <v>23</v>
      </c>
      <c r="AA18" s="503"/>
      <c r="AB18" s="491" t="s">
        <v>44</v>
      </c>
      <c r="AC18" s="503"/>
      <c r="AD18" s="491" t="s">
        <v>7</v>
      </c>
      <c r="AE18" s="167"/>
    </row>
    <row r="19" spans="1:31" ht="29.65" customHeight="1">
      <c r="A19" s="168"/>
      <c r="B19" s="482" t="s">
        <v>24</v>
      </c>
      <c r="C19" s="483"/>
      <c r="D19" s="238" t="s">
        <v>25</v>
      </c>
      <c r="E19" s="238" t="s">
        <v>26</v>
      </c>
      <c r="F19" s="238" t="s">
        <v>25</v>
      </c>
      <c r="G19" s="482" t="s">
        <v>26</v>
      </c>
      <c r="H19" s="483"/>
      <c r="I19" s="238" t="s">
        <v>25</v>
      </c>
      <c r="J19" s="238" t="s">
        <v>26</v>
      </c>
      <c r="K19" s="238" t="s">
        <v>25</v>
      </c>
      <c r="L19" s="238" t="s">
        <v>26</v>
      </c>
      <c r="M19" s="238" t="s">
        <v>25</v>
      </c>
      <c r="N19" s="482" t="s">
        <v>26</v>
      </c>
      <c r="O19" s="507"/>
      <c r="P19" s="483"/>
      <c r="Q19" s="482" t="s">
        <v>25</v>
      </c>
      <c r="R19" s="483"/>
      <c r="S19" s="238" t="s">
        <v>26</v>
      </c>
      <c r="T19" s="238" t="s">
        <v>25</v>
      </c>
      <c r="U19" s="238" t="s">
        <v>26</v>
      </c>
      <c r="V19" s="482" t="s">
        <v>25</v>
      </c>
      <c r="W19" s="483"/>
      <c r="X19" s="504"/>
      <c r="Y19" s="505"/>
      <c r="Z19" s="504"/>
      <c r="AA19" s="505"/>
      <c r="AB19" s="504"/>
      <c r="AC19" s="505"/>
      <c r="AD19" s="506"/>
      <c r="AE19" s="167"/>
    </row>
    <row r="20" spans="1:31" ht="29.65" customHeight="1">
      <c r="A20" s="168"/>
      <c r="B20" s="516">
        <v>0</v>
      </c>
      <c r="C20" s="517"/>
      <c r="D20" s="245">
        <v>1</v>
      </c>
      <c r="E20" s="242">
        <v>0</v>
      </c>
      <c r="F20" s="245">
        <v>0</v>
      </c>
      <c r="G20" s="516">
        <v>0</v>
      </c>
      <c r="H20" s="517"/>
      <c r="I20" s="245">
        <v>2</v>
      </c>
      <c r="J20" s="243">
        <v>0</v>
      </c>
      <c r="K20" s="246">
        <v>3</v>
      </c>
      <c r="L20" s="243">
        <v>0</v>
      </c>
      <c r="M20" s="246">
        <v>1</v>
      </c>
      <c r="N20" s="510">
        <v>0</v>
      </c>
      <c r="O20" s="511"/>
      <c r="P20" s="512"/>
      <c r="Q20" s="513">
        <v>0</v>
      </c>
      <c r="R20" s="509"/>
      <c r="S20" s="243">
        <v>0</v>
      </c>
      <c r="T20" s="246">
        <v>6</v>
      </c>
      <c r="U20" s="243">
        <v>0</v>
      </c>
      <c r="V20" s="513">
        <v>6</v>
      </c>
      <c r="W20" s="509"/>
      <c r="X20" s="508" t="s">
        <v>8</v>
      </c>
      <c r="Y20" s="509"/>
      <c r="Z20" s="508" t="s">
        <v>27</v>
      </c>
      <c r="AA20" s="509"/>
      <c r="AB20" s="482" t="s">
        <v>43</v>
      </c>
      <c r="AC20" s="509"/>
      <c r="AD20" s="236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514"/>
      <c r="AC21" s="515"/>
      <c r="AD21" s="166"/>
      <c r="AE21" s="167"/>
    </row>
    <row r="22" spans="1:31" ht="29.65" customHeight="1">
      <c r="A22" s="168"/>
      <c r="B22" s="484">
        <v>129225267093</v>
      </c>
      <c r="C22" s="485"/>
      <c r="D22" s="247">
        <v>262</v>
      </c>
      <c r="E22" s="239">
        <v>103450346820</v>
      </c>
      <c r="F22" s="247">
        <v>51</v>
      </c>
      <c r="G22" s="484">
        <v>121747613709</v>
      </c>
      <c r="H22" s="485"/>
      <c r="I22" s="247">
        <v>47</v>
      </c>
      <c r="J22" s="240">
        <v>48603427791</v>
      </c>
      <c r="K22" s="248">
        <v>40</v>
      </c>
      <c r="L22" s="240">
        <v>84621363776</v>
      </c>
      <c r="M22" s="248">
        <v>285</v>
      </c>
      <c r="N22" s="486">
        <v>446450000064</v>
      </c>
      <c r="O22" s="487"/>
      <c r="P22" s="488"/>
      <c r="Q22" s="489">
        <v>39</v>
      </c>
      <c r="R22" s="483"/>
      <c r="S22" s="240">
        <v>383295965916</v>
      </c>
      <c r="T22" s="248">
        <v>428</v>
      </c>
      <c r="U22" s="240">
        <v>824620556480</v>
      </c>
      <c r="V22" s="489">
        <v>454</v>
      </c>
      <c r="W22" s="483"/>
      <c r="X22" s="482" t="s">
        <v>8</v>
      </c>
      <c r="Y22" s="483"/>
      <c r="Z22" s="482" t="s">
        <v>27</v>
      </c>
      <c r="AA22" s="483"/>
      <c r="AB22" s="482" t="s">
        <v>28</v>
      </c>
      <c r="AC22" s="483"/>
      <c r="AD22" s="238" t="s">
        <v>65</v>
      </c>
      <c r="AE22" s="167"/>
    </row>
    <row r="23" spans="1:31" ht="29.65" customHeight="1">
      <c r="A23" s="168"/>
      <c r="B23" s="484">
        <v>123790719942</v>
      </c>
      <c r="C23" s="485"/>
      <c r="D23" s="247">
        <v>148</v>
      </c>
      <c r="E23" s="239">
        <v>17620103716</v>
      </c>
      <c r="F23" s="247">
        <v>16</v>
      </c>
      <c r="G23" s="484">
        <v>30388543968</v>
      </c>
      <c r="H23" s="485"/>
      <c r="I23" s="247">
        <v>7</v>
      </c>
      <c r="J23" s="240">
        <v>81824144607</v>
      </c>
      <c r="K23" s="248">
        <v>35</v>
      </c>
      <c r="L23" s="240">
        <v>119091233963</v>
      </c>
      <c r="M23" s="248">
        <v>184</v>
      </c>
      <c r="N23" s="486">
        <v>29651911094</v>
      </c>
      <c r="O23" s="487"/>
      <c r="P23" s="488"/>
      <c r="Q23" s="489">
        <v>20</v>
      </c>
      <c r="R23" s="483"/>
      <c r="S23" s="240">
        <v>262038865247</v>
      </c>
      <c r="T23" s="248">
        <v>244</v>
      </c>
      <c r="U23" s="240">
        <v>282333219224</v>
      </c>
      <c r="V23" s="489">
        <v>255</v>
      </c>
      <c r="W23" s="483"/>
      <c r="X23" s="482" t="s">
        <v>8</v>
      </c>
      <c r="Y23" s="483"/>
      <c r="Z23" s="482" t="s">
        <v>27</v>
      </c>
      <c r="AA23" s="483"/>
      <c r="AB23" s="482" t="s">
        <v>42</v>
      </c>
      <c r="AC23" s="483"/>
      <c r="AD23" s="238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62.1" customHeight="1"/>
    <row r="26" spans="1:31" ht="62.85" customHeight="1"/>
    <row r="27" spans="1:31" ht="5.85" customHeight="1"/>
    <row r="28" spans="1:31" ht="22.15" customHeight="1">
      <c r="A28" s="490" t="s">
        <v>9</v>
      </c>
      <c r="B28" s="490"/>
      <c r="C28" s="490"/>
      <c r="D28" s="490"/>
      <c r="E28" s="490"/>
      <c r="F28" s="490"/>
      <c r="G28" s="490"/>
      <c r="H28" s="490"/>
      <c r="I28" s="490"/>
      <c r="J28" s="490"/>
      <c r="K28" s="490"/>
      <c r="L28" s="490"/>
      <c r="M28" s="490"/>
      <c r="N28" s="490"/>
      <c r="O28" s="490"/>
      <c r="P28" s="490"/>
      <c r="Q28" s="490"/>
      <c r="R28" s="490"/>
    </row>
    <row r="29" spans="1:31" ht="1.5" customHeight="1"/>
  </sheetData>
  <mergeCells count="54">
    <mergeCell ref="C4:G5"/>
    <mergeCell ref="AA5:AB6"/>
    <mergeCell ref="C6:G7"/>
    <mergeCell ref="AD18:AD19"/>
    <mergeCell ref="O2:Q8"/>
    <mergeCell ref="W5:Z9"/>
    <mergeCell ref="C11:G11"/>
    <mergeCell ref="A14:V15"/>
    <mergeCell ref="AC14:AF15"/>
    <mergeCell ref="W15:AB16"/>
    <mergeCell ref="B18:D18"/>
    <mergeCell ref="AB18:AC19"/>
    <mergeCell ref="E18:F18"/>
    <mergeCell ref="G18:I18"/>
    <mergeCell ref="J18:K18"/>
    <mergeCell ref="L18:M18"/>
    <mergeCell ref="W13:AB14"/>
    <mergeCell ref="Y2:AB2"/>
    <mergeCell ref="W3:AB4"/>
    <mergeCell ref="AB20:AC21"/>
    <mergeCell ref="N18:R18"/>
    <mergeCell ref="S18:T18"/>
    <mergeCell ref="U18:W18"/>
    <mergeCell ref="X18:Y19"/>
    <mergeCell ref="Z18:AA19"/>
    <mergeCell ref="N20:P20"/>
    <mergeCell ref="Q20:R20"/>
    <mergeCell ref="V20:W20"/>
    <mergeCell ref="X20:Y20"/>
    <mergeCell ref="Z20:AA20"/>
    <mergeCell ref="X22:Y22"/>
    <mergeCell ref="B19:C19"/>
    <mergeCell ref="G19:H19"/>
    <mergeCell ref="N19:P19"/>
    <mergeCell ref="Q19:R19"/>
    <mergeCell ref="V19:W19"/>
    <mergeCell ref="B20:C20"/>
    <mergeCell ref="G20:H20"/>
    <mergeCell ref="A28:R28"/>
    <mergeCell ref="Z22:AA22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  <mergeCell ref="B22:C22"/>
    <mergeCell ref="G22:H22"/>
    <mergeCell ref="N22:P22"/>
    <mergeCell ref="Q22:R22"/>
    <mergeCell ref="V22:W22"/>
  </mergeCells>
  <hyperlinks>
    <hyperlink ref="D20" r:id="rId1" display="http://172.16.90.7:88/ReportViewer.aspx?reportName=PProductStatisticsPecuniary&amp;@Clicked=Clicked&amp;@Detail=Pecuniary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param=1&amp;@CreateCaseType=&amp;@PBTradeUnitTypeID=&amp;@TradeUnitTypeID=" xr:uid="{00000000-0004-0000-9000-000000000000}"/>
    <hyperlink ref="F20" r:id="rId2" display="http://172.16.90.7:88/ReportViewer.aspx?reportName=PProductStatisticsDetailReport&amp;@Clicked=Clicked&amp;@Detail=Writ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1000000}"/>
    <hyperlink ref="I20" r:id="rId3" display="http://172.16.90.7:88/ReportViewer.aspx?reportName=PProductStatisticsDetailReport&amp;@Clicked=Clicked&amp;@Detail=Incapacity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2000000}"/>
    <hyperlink ref="K20" r:id="rId4" display="http://172.16.90.7:88/ReportViewer.aspx?reportName=PProductStatisticsDetailReport&amp;@Clicked=Clicked&amp;@Detail=Absolution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3000000}"/>
    <hyperlink ref="M20" r:id="rId5" display="http://172.16.90.7:88/ReportViewer.aspx?reportName=PProductStatisticsDetailReport&amp;@Clicked=Clicked&amp;@Detail=Penalty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4000000}"/>
    <hyperlink ref="Q20" r:id="rId6" display="http://172.16.90.7:88/ReportViewer.aspx?reportName=PProductStatisticsDetailReport&amp;@Clicked=Clicked&amp;@Detail=Remained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5000000}"/>
    <hyperlink ref="T20" r:id="rId7" display="http://172.16.90.7:88/ReportViewer.aspx?reportName=PProductStatisticsDetailReport&amp;@Clicked=Clicked&amp;@Detail=Output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6000000}"/>
    <hyperlink ref="V20" r:id="rId8" display="http://172.16.90.7:88/ReportViewer.aspx?reportName=PProductStatisticsDetailReport&amp;@Clicked=Clicked&amp;@Detail=Input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7000000}"/>
    <hyperlink ref="D22" r:id="rId9" display="http://172.16.90.7:88/ReportViewer.aspx?reportName=PProductStatisticsPecuniary&amp;@Clicked=Clicked&amp;@Detail=Pecuniary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param=1&amp;@CreateCaseType=&amp;@PBTradeUnitTypeID=&amp;@TradeUnitTypeID=" xr:uid="{00000000-0004-0000-9000-000008000000}"/>
    <hyperlink ref="F22" r:id="rId10" display="http://172.16.90.7:88/ReportViewer.aspx?reportName=PProductStatisticsDetailReport&amp;@Clicked=Clicked&amp;@Detail=Writ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9000000}"/>
    <hyperlink ref="I22" r:id="rId11" display="http://172.16.90.7:88/ReportViewer.aspx?reportName=PProductStatisticsDetailReport&amp;@Clicked=Clicked&amp;@Detail=Incapacity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A000000}"/>
    <hyperlink ref="K22" r:id="rId12" display="http://172.16.90.7:88/ReportViewer.aspx?reportName=PProductStatisticsDetailReport&amp;@Clicked=Clicked&amp;@Detail=Absolution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B000000}"/>
    <hyperlink ref="M22" r:id="rId13" display="http://172.16.90.7:88/ReportViewer.aspx?reportName=PProductStatisticsDetailReport&amp;@Clicked=Clicked&amp;@Detail=Penalty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C000000}"/>
    <hyperlink ref="Q22" r:id="rId14" display="http://172.16.90.7:88/ReportViewer.aspx?reportName=PProductStatisticsDetailReport&amp;@Clicked=Clicked&amp;@Detail=Remained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D000000}"/>
    <hyperlink ref="T22" r:id="rId15" display="http://172.16.90.7:88/ReportViewer.aspx?reportName=PProductStatisticsDetailReport&amp;@Clicked=Clicked&amp;@Detail=Output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E000000}"/>
    <hyperlink ref="V22" r:id="rId16" display="http://172.16.90.7:88/ReportViewer.aspx?reportName=PProductStatisticsDetailReport&amp;@Clicked=Clicked&amp;@Detail=Input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0F000000}"/>
    <hyperlink ref="D23" r:id="rId17" display="http://172.16.90.7:88/ReportViewer.aspx?reportName=PProductStatisticsPecuniary&amp;@Clicked=Clicked&amp;@Detail=Pecuniary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param=1&amp;@CreateCaseType=&amp;@PBTradeUnitTypeID=&amp;@TradeUnitTypeID=" xr:uid="{00000000-0004-0000-9000-000010000000}"/>
    <hyperlink ref="F23" r:id="rId18" display="http://172.16.90.7:88/ReportViewer.aspx?reportName=PProductStatisticsDetailReport&amp;@Clicked=Clicked&amp;@Detail=Writ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11000000}"/>
    <hyperlink ref="I23" r:id="rId19" display="http://172.16.90.7:88/ReportViewer.aspx?reportName=PProductStatisticsDetailReport&amp;@Clicked=Clicked&amp;@Detail=Incapacity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12000000}"/>
    <hyperlink ref="K23" r:id="rId20" display="http://172.16.90.7:88/ReportViewer.aspx?reportName=PProductStatisticsDetailReport&amp;@Clicked=Clicked&amp;@Detail=Absolution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13000000}"/>
    <hyperlink ref="M23" r:id="rId21" display="http://172.16.90.7:88/ReportViewer.aspx?reportName=PProductStatisticsDetailReport&amp;@Clicked=Clicked&amp;@Detail=Penalty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14000000}"/>
    <hyperlink ref="Q23" r:id="rId22" display="http://172.16.90.7:88/ReportViewer.aspx?reportName=PProductStatisticsDetailReport&amp;@Clicked=Clicked&amp;@Detail=Remained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15000000}"/>
    <hyperlink ref="T23" r:id="rId23" display="http://172.16.90.7:88/ReportViewer.aspx?reportName=PProductStatisticsDetailReport&amp;@Clicked=Clicked&amp;@Detail=Output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16000000}"/>
    <hyperlink ref="V23" r:id="rId24" display="http://172.16.90.7:88/ReportViewer.aspx?reportName=PProductStatisticsDetailReport&amp;@Clicked=Clicked&amp;@Detail=Input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520006800066%' Or Pro.proLevelcode like'1000520006800064%' Or Pro.proLevelcode like'1000520006800062%' Or Pro.proLevelcode like'1000520006800397%' Or Pro.proLevelcode like'1000520006800065%' Or Pro.proLevelcode like'1000520006800063%' Or Pro.proLevelcode like'100056001490090004547%'&amp;@CaseType=اصلي&amp;@CodeCaseType=1&amp;@ImportanceDegree=('1','2','3')&amp;@guId=&amp;@CreateCaseType=&amp;@PBTradeUnitTypeID=&amp;@TradeUnitTypeID=" xr:uid="{00000000-0004-0000-9000-000017000000}"/>
  </hyperlinks>
  <pageMargins left="0.7" right="0.7" top="0.75" bottom="0.75" header="0.3" footer="0.3"/>
  <drawing r:id="rId25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143">
    <tabColor theme="7" tint="0.59999389629810485"/>
  </sheetPr>
  <dimension ref="A1:M26"/>
  <sheetViews>
    <sheetView rightToLeft="1" workbookViewId="0">
      <selection activeCell="B7" sqref="B7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>
        <f>'Kala1400 (25)'!AB16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(25)'!AB18</f>
        <v>موضوع پرونده</v>
      </c>
      <c r="B2" s="149">
        <f>D2+E2-C2</f>
        <v>0</v>
      </c>
      <c r="C2" s="149">
        <f>VALUE('Kala1400 (25)'!V18)</f>
        <v>0</v>
      </c>
      <c r="D2" s="149">
        <f>VALUE('Kala1400 (25)'!T18)</f>
        <v>0</v>
      </c>
      <c r="E2" s="149">
        <f>VALUE('Kala1400 (25)'!Q18)</f>
        <v>0</v>
      </c>
      <c r="F2" s="149" t="e">
        <f>VALUE('Kala1400 (25)'!B18)</f>
        <v>#VALUE!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(25)'!AB19</f>
        <v>0</v>
      </c>
      <c r="B3" s="149" t="e">
        <f t="shared" ref="B3:B26" si="0">D3+E3-C3</f>
        <v>#VALUE!</v>
      </c>
      <c r="C3" s="149" t="e">
        <f>VALUE('Kala1400 (25)'!V19)</f>
        <v>#VALUE!</v>
      </c>
      <c r="D3" s="149" t="e">
        <f>VALUE('Kala1400 (25)'!T19)</f>
        <v>#VALUE!</v>
      </c>
      <c r="E3" s="149" t="e">
        <f>VALUE('Kala1400 (25)'!Q19)</f>
        <v>#VALUE!</v>
      </c>
      <c r="F3" s="149" t="e">
        <f>VALUE('Kala1400 (25)'!B19)</f>
        <v>#VALUE!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(25)'!AB20</f>
        <v>پرونده ويژه بهداشت، دارو و درمان</v>
      </c>
      <c r="B4" s="149">
        <f t="shared" si="0"/>
        <v>0</v>
      </c>
      <c r="C4" s="149">
        <f>VALUE('Kala1400 (25)'!V20)</f>
        <v>6</v>
      </c>
      <c r="D4" s="149">
        <f>VALUE('Kala1400 (25)'!T20)</f>
        <v>6</v>
      </c>
      <c r="E4" s="149">
        <f>VALUE('Kala1400 (25)'!Q20)</f>
        <v>0</v>
      </c>
      <c r="F4" s="149">
        <f>VALUE('Kala1400 (25)'!B20)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(25)'!AB21</f>
        <v>0</v>
      </c>
      <c r="B5" s="149">
        <f t="shared" si="0"/>
        <v>0</v>
      </c>
      <c r="C5" s="149">
        <f>VALUE('Kala1400 (25)'!V21)</f>
        <v>0</v>
      </c>
      <c r="D5" s="149">
        <f>VALUE('Kala1400 (25)'!T21)</f>
        <v>0</v>
      </c>
      <c r="E5" s="149">
        <f>VALUE('Kala1400 (25)'!Q21)</f>
        <v>0</v>
      </c>
      <c r="F5" s="149">
        <f>VALUE('Kala1400 (25)'!B21)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 t="str">
        <f>'Kala1400 (25)'!AB22</f>
        <v>کالا و خدمات</v>
      </c>
      <c r="B6" s="149">
        <f t="shared" si="0"/>
        <v>13</v>
      </c>
      <c r="C6" s="149">
        <f>VALUE('Kala1400 (25)'!V22)</f>
        <v>454</v>
      </c>
      <c r="D6" s="149">
        <f>VALUE('Kala1400 (25)'!T22)</f>
        <v>428</v>
      </c>
      <c r="E6" s="149">
        <f>VALUE('Kala1400 (25)'!Q22)</f>
        <v>39</v>
      </c>
      <c r="F6" s="149">
        <f>VALUE('Kala1400 (25)'!B22)</f>
        <v>129225267093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 t="str">
        <f>'Kala1400 (25)'!AB23</f>
        <v>پرونده قاچاق کالا و ارز</v>
      </c>
      <c r="B7" s="149">
        <f t="shared" si="0"/>
        <v>9</v>
      </c>
      <c r="C7" s="149">
        <f>VALUE('Kala1400 (25)'!V23)</f>
        <v>255</v>
      </c>
      <c r="D7" s="149">
        <f>VALUE('Kala1400 (25)'!T23)</f>
        <v>244</v>
      </c>
      <c r="E7" s="149">
        <f>VALUE('Kala1400 (25)'!Q23)</f>
        <v>20</v>
      </c>
      <c r="F7" s="149">
        <f>VALUE('Kala1400 (25)'!B23)</f>
        <v>123790719942</v>
      </c>
    </row>
    <row r="8" spans="1:13">
      <c r="A8" s="149">
        <f>'Kala1400 (25)'!AB24</f>
        <v>0</v>
      </c>
      <c r="B8" s="149">
        <f t="shared" si="0"/>
        <v>0</v>
      </c>
      <c r="C8" s="149">
        <f>VALUE('Kala1400 (25)'!V24)</f>
        <v>0</v>
      </c>
      <c r="D8" s="149">
        <f>VALUE('Kala1400 (25)'!T24)</f>
        <v>0</v>
      </c>
      <c r="E8" s="149">
        <f>VALUE('Kala1400 (25)'!Q24)</f>
        <v>0</v>
      </c>
      <c r="F8" s="149">
        <f>VALUE('Kala1400 (25)'!B24)</f>
        <v>0</v>
      </c>
    </row>
    <row r="9" spans="1:13">
      <c r="A9" s="149">
        <f>'Kala1400 (25)'!AB25</f>
        <v>0</v>
      </c>
      <c r="B9" s="149">
        <f t="shared" si="0"/>
        <v>0</v>
      </c>
      <c r="C9" s="149">
        <f>VALUE('Kala1400 (25)'!V25)</f>
        <v>0</v>
      </c>
      <c r="D9" s="149">
        <f>VALUE('Kala1400 (25)'!T25)</f>
        <v>0</v>
      </c>
      <c r="E9" s="149">
        <f>VALUE('Kala1400 (25)'!Q25)</f>
        <v>0</v>
      </c>
      <c r="F9" s="149">
        <f>VALUE('Kala1400 (25)'!B25)</f>
        <v>0</v>
      </c>
    </row>
    <row r="10" spans="1:13">
      <c r="A10" s="149">
        <f>'Kala1400 (25)'!AB26</f>
        <v>0</v>
      </c>
      <c r="B10" s="149">
        <f t="shared" si="0"/>
        <v>0</v>
      </c>
      <c r="C10" s="149">
        <f>VALUE('Kala1400 (25)'!V26)</f>
        <v>0</v>
      </c>
      <c r="D10" s="149">
        <f>VALUE('Kala1400 (25)'!T26)</f>
        <v>0</v>
      </c>
      <c r="E10" s="149">
        <f>VALUE('Kala1400 (25)'!Q26)</f>
        <v>0</v>
      </c>
      <c r="F10" s="149">
        <f>VALUE('Kala1400 (25)'!B26)</f>
        <v>0</v>
      </c>
    </row>
    <row r="11" spans="1:13">
      <c r="A11" s="149">
        <f>'Kala1400 (25)'!AB27</f>
        <v>0</v>
      </c>
      <c r="B11" s="149">
        <f t="shared" si="0"/>
        <v>0</v>
      </c>
      <c r="C11" s="149">
        <f>VALUE('Kala1400 (25)'!V27)</f>
        <v>0</v>
      </c>
      <c r="D11" s="149">
        <f>VALUE('Kala1400 (25)'!T27)</f>
        <v>0</v>
      </c>
      <c r="E11" s="149">
        <f>VALUE('Kala1400 (25)'!Q27)</f>
        <v>0</v>
      </c>
      <c r="F11" s="149">
        <f>VALUE('Kala1400 (25)'!B27)</f>
        <v>0</v>
      </c>
    </row>
    <row r="12" spans="1:13">
      <c r="A12" s="149">
        <f>'Kala1400 (25)'!AB28</f>
        <v>0</v>
      </c>
      <c r="B12" s="149">
        <f t="shared" si="0"/>
        <v>0</v>
      </c>
      <c r="C12" s="149">
        <f>VALUE('Kala1400 (25)'!V28)</f>
        <v>0</v>
      </c>
      <c r="D12" s="149">
        <f>VALUE('Kala1400 (25)'!T28)</f>
        <v>0</v>
      </c>
      <c r="E12" s="149">
        <f>VALUE('Kala1400 (25)'!Q28)</f>
        <v>0</v>
      </c>
      <c r="F12" s="149">
        <f>VALUE('Kala1400 (25)'!B28)</f>
        <v>0</v>
      </c>
    </row>
    <row r="13" spans="1:13">
      <c r="A13" s="149">
        <f>'Kala1400 (25)'!AB29</f>
        <v>0</v>
      </c>
      <c r="B13" s="149">
        <f t="shared" si="0"/>
        <v>0</v>
      </c>
      <c r="C13" s="149">
        <f>VALUE('Kala1400 (25)'!V29)</f>
        <v>0</v>
      </c>
      <c r="D13" s="149">
        <f>VALUE('Kala1400 (25)'!T29)</f>
        <v>0</v>
      </c>
      <c r="E13" s="149">
        <f>VALUE('Kala1400 (25)'!Q29)</f>
        <v>0</v>
      </c>
      <c r="F13" s="149">
        <f>VALUE('Kala1400 (25)'!B29)</f>
        <v>0</v>
      </c>
    </row>
    <row r="14" spans="1:13">
      <c r="A14" s="149">
        <f>'Kala1400 (25)'!AB30</f>
        <v>0</v>
      </c>
      <c r="B14" s="149">
        <f t="shared" si="0"/>
        <v>0</v>
      </c>
      <c r="C14" s="149">
        <f>VALUE('Kala1400 (25)'!V30)</f>
        <v>0</v>
      </c>
      <c r="D14" s="149">
        <f>VALUE('Kala1400 (25)'!T30)</f>
        <v>0</v>
      </c>
      <c r="E14" s="149">
        <f>VALUE('Kala1400 (25)'!Q30)</f>
        <v>0</v>
      </c>
      <c r="F14" s="149">
        <f>VALUE('Kala1400 (25)'!B30)</f>
        <v>0</v>
      </c>
    </row>
    <row r="15" spans="1:13">
      <c r="A15" s="149">
        <f>'Kala1400 (25)'!AB31</f>
        <v>0</v>
      </c>
      <c r="B15" s="149">
        <f t="shared" si="0"/>
        <v>0</v>
      </c>
      <c r="C15" s="149">
        <f>VALUE('Kala1400 (25)'!V31)</f>
        <v>0</v>
      </c>
      <c r="D15" s="149">
        <f>VALUE('Kala1400 (25)'!T31)</f>
        <v>0</v>
      </c>
      <c r="E15" s="149">
        <f>VALUE('Kala1400 (25)'!Q31)</f>
        <v>0</v>
      </c>
      <c r="F15" s="149">
        <f>VALUE('Kala1400 (25)'!B31)</f>
        <v>0</v>
      </c>
    </row>
    <row r="16" spans="1:13">
      <c r="A16" s="149">
        <f>'Kala1400 (25)'!AB32</f>
        <v>0</v>
      </c>
      <c r="B16" s="149">
        <f t="shared" si="0"/>
        <v>0</v>
      </c>
      <c r="C16" s="149">
        <f>VALUE('Kala1400 (25)'!V32)</f>
        <v>0</v>
      </c>
      <c r="D16" s="149">
        <f>VALUE('Kala1400 (25)'!T32)</f>
        <v>0</v>
      </c>
      <c r="E16" s="149">
        <f>VALUE('Kala1400 (25)'!Q32)</f>
        <v>0</v>
      </c>
      <c r="F16" s="149">
        <f>VALUE('Kala1400 (25)'!B32)</f>
        <v>0</v>
      </c>
    </row>
    <row r="17" spans="1:6">
      <c r="A17" s="149">
        <f>'Kala1400 (25)'!AB33</f>
        <v>0</v>
      </c>
      <c r="B17" s="149">
        <f t="shared" si="0"/>
        <v>0</v>
      </c>
      <c r="C17" s="149">
        <f>VALUE('Kala1400 (25)'!V33)</f>
        <v>0</v>
      </c>
      <c r="D17" s="149">
        <f>VALUE('Kala1400 (25)'!T33)</f>
        <v>0</v>
      </c>
      <c r="E17" s="149">
        <f>VALUE('Kala1400 (25)'!Q33)</f>
        <v>0</v>
      </c>
      <c r="F17" s="149">
        <f>VALUE('Kala1400 (25)'!B33)</f>
        <v>0</v>
      </c>
    </row>
    <row r="18" spans="1:6">
      <c r="A18" s="149">
        <f>'Kala1400 (25)'!AB34</f>
        <v>0</v>
      </c>
      <c r="B18" s="149">
        <f t="shared" si="0"/>
        <v>0</v>
      </c>
      <c r="C18" s="149">
        <f>VALUE('Kala1400 (25)'!V34)</f>
        <v>0</v>
      </c>
      <c r="D18" s="149">
        <f>VALUE('Kala1400 (25)'!T34)</f>
        <v>0</v>
      </c>
      <c r="E18" s="149">
        <f>VALUE('Kala1400 (25)'!Q34)</f>
        <v>0</v>
      </c>
      <c r="F18" s="149">
        <f>VALUE('Kala1400 (25)'!B34)</f>
        <v>0</v>
      </c>
    </row>
    <row r="19" spans="1:6">
      <c r="A19" s="149">
        <f>'Kala1400 (25)'!AB35</f>
        <v>0</v>
      </c>
      <c r="B19" s="149">
        <f t="shared" si="0"/>
        <v>0</v>
      </c>
      <c r="C19" s="149">
        <f>VALUE('Kala1400 (25)'!V35)</f>
        <v>0</v>
      </c>
      <c r="D19" s="149">
        <f>VALUE('Kala1400 (25)'!T35)</f>
        <v>0</v>
      </c>
      <c r="E19" s="149">
        <f>VALUE('Kala1400 (25)'!Q35)</f>
        <v>0</v>
      </c>
      <c r="F19" s="149">
        <f>VALUE('Kala1400 (25)'!B35)</f>
        <v>0</v>
      </c>
    </row>
    <row r="20" spans="1:6">
      <c r="A20" s="149">
        <f>'Kala1400 (25)'!AB36</f>
        <v>0</v>
      </c>
      <c r="B20" s="149">
        <f t="shared" si="0"/>
        <v>0</v>
      </c>
      <c r="C20" s="149">
        <f>VALUE('Kala1400 (25)'!V36)</f>
        <v>0</v>
      </c>
      <c r="D20" s="149">
        <f>VALUE('Kala1400 (25)'!T36)</f>
        <v>0</v>
      </c>
      <c r="E20" s="149">
        <f>VALUE('Kala1400 (25)'!Q36)</f>
        <v>0</v>
      </c>
      <c r="F20" s="149">
        <f>VALUE('Kala1400 (25)'!B36)</f>
        <v>0</v>
      </c>
    </row>
    <row r="21" spans="1:6">
      <c r="A21" s="149">
        <f>'Kala1400 (25)'!AB37</f>
        <v>0</v>
      </c>
      <c r="B21" s="149">
        <f t="shared" si="0"/>
        <v>0</v>
      </c>
      <c r="C21" s="149">
        <f>VALUE('Kala1400 (25)'!V37)</f>
        <v>0</v>
      </c>
      <c r="D21" s="149">
        <f>VALUE('Kala1400 (25)'!T37)</f>
        <v>0</v>
      </c>
      <c r="E21" s="149">
        <f>VALUE('Kala1400 (25)'!Q37)</f>
        <v>0</v>
      </c>
      <c r="F21" s="149">
        <f>VALUE('Kala1400 (25)'!B37)</f>
        <v>0</v>
      </c>
    </row>
    <row r="22" spans="1:6">
      <c r="A22" s="149">
        <f>'Kala1400 (25)'!AB38</f>
        <v>0</v>
      </c>
      <c r="B22" s="149">
        <f t="shared" si="0"/>
        <v>0</v>
      </c>
      <c r="C22" s="149">
        <f>VALUE('Kala1400 (25)'!V38)</f>
        <v>0</v>
      </c>
      <c r="D22" s="149">
        <f>VALUE('Kala1400 (25)'!T38)</f>
        <v>0</v>
      </c>
      <c r="E22" s="149">
        <f>VALUE('Kala1400 (25)'!Q38)</f>
        <v>0</v>
      </c>
      <c r="F22" s="149">
        <f>VALUE('Kala1400 (25)'!B38)</f>
        <v>0</v>
      </c>
    </row>
    <row r="23" spans="1:6">
      <c r="A23" s="149">
        <f>'Kala1400 (25)'!AB39</f>
        <v>0</v>
      </c>
      <c r="B23" s="149">
        <f t="shared" si="0"/>
        <v>0</v>
      </c>
      <c r="C23" s="149">
        <f>VALUE('Kala1400 (25)'!V39)</f>
        <v>0</v>
      </c>
      <c r="D23" s="149">
        <f>VALUE('Kala1400 (25)'!T39)</f>
        <v>0</v>
      </c>
      <c r="E23" s="149">
        <f>VALUE('Kala1400 (25)'!Q39)</f>
        <v>0</v>
      </c>
      <c r="F23" s="149">
        <f>VALUE('Kala1400 (25)'!B39)</f>
        <v>0</v>
      </c>
    </row>
    <row r="24" spans="1:6">
      <c r="A24" s="149">
        <f>'Kala1400 (25)'!AB40</f>
        <v>0</v>
      </c>
      <c r="B24" s="149">
        <f t="shared" si="0"/>
        <v>0</v>
      </c>
      <c r="C24" s="149">
        <f>VALUE('Kala1400 (25)'!V40)</f>
        <v>0</v>
      </c>
      <c r="D24" s="149">
        <f>VALUE('Kala1400 (25)'!T40)</f>
        <v>0</v>
      </c>
      <c r="E24" s="149">
        <f>VALUE('Kala1400 (25)'!Q40)</f>
        <v>0</v>
      </c>
      <c r="F24" s="149">
        <f>VALUE('Kala1400 (25)'!B40)</f>
        <v>0</v>
      </c>
    </row>
    <row r="25" spans="1:6">
      <c r="A25" s="149">
        <f>'Kala1400 (25)'!AB41</f>
        <v>0</v>
      </c>
      <c r="B25" s="149">
        <f t="shared" si="0"/>
        <v>0</v>
      </c>
      <c r="C25" s="149">
        <f>VALUE('Kala1400 (25)'!V41)</f>
        <v>0</v>
      </c>
      <c r="D25" s="149">
        <f>VALUE('Kala1400 (25)'!T41)</f>
        <v>0</v>
      </c>
      <c r="E25" s="149">
        <f>VALUE('Kala1400 (25)'!Q41)</f>
        <v>0</v>
      </c>
      <c r="F25" s="149">
        <f>VALUE('Kala1400 (25)'!B41)</f>
        <v>0</v>
      </c>
    </row>
    <row r="26" spans="1:6">
      <c r="A26" s="149">
        <f>'Kala1400 (25)'!AB42</f>
        <v>0</v>
      </c>
      <c r="B26" s="149">
        <f t="shared" si="0"/>
        <v>0</v>
      </c>
      <c r="C26" s="149">
        <f>VALUE('Kala1400 (25)'!V42)</f>
        <v>0</v>
      </c>
      <c r="D26" s="149">
        <f>VALUE('Kala1400 (25)'!T42)</f>
        <v>0</v>
      </c>
      <c r="E26" s="149">
        <f>VALUE('Kala1400 (25)'!Q42)</f>
        <v>0</v>
      </c>
      <c r="F26" s="149">
        <f>VALUE('Kala1400 (25)'!B42)</f>
        <v>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144">
    <tabColor rgb="FF7030A0"/>
    <pageSetUpPr fitToPage="1"/>
  </sheetPr>
  <dimension ref="A3:J26"/>
  <sheetViews>
    <sheetView rightToLeft="1" zoomScale="80" zoomScaleNormal="80" workbookViewId="0">
      <selection activeCell="B7" sqref="B7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(25)'!$A$2:$G$10,2,FALSE),0)</f>
        <v>13</v>
      </c>
      <c r="D6" s="21">
        <f>IFERROR(VLOOKUP($A6,'FKala1400 (25)'!$A$2:$G$10,3,FALSE),0)</f>
        <v>454</v>
      </c>
      <c r="E6" s="21">
        <f>IFERROR(VLOOKUP($A6,'FKala1400 (25)'!$A$2:$G$10,4,FALSE),0)</f>
        <v>428</v>
      </c>
      <c r="F6" s="21">
        <f>IFERROR(VLOOKUP($A6,'FKala1400 (25)'!$A$2:$G$10,5,FALSE),0)</f>
        <v>39</v>
      </c>
      <c r="G6" s="119">
        <f>IFERROR(VLOOKUP($A6,'FKala1400 (25)'!$A$2:$G$10,6,FALSE),0)</f>
        <v>129225267093</v>
      </c>
    </row>
    <row r="7" spans="1:10">
      <c r="A7" s="299"/>
      <c r="B7" s="23" t="s">
        <v>297</v>
      </c>
      <c r="C7" s="24">
        <f>IFERROR(VLOOKUP($A6,'FKala99 (25)'!$A$2:$G$10,2,FALSE),0)</f>
        <v>9</v>
      </c>
      <c r="D7" s="24">
        <f>IFERROR(VLOOKUP($A6,'FKala99 (25)'!$A$2:$G$10,3,FALSE),0)</f>
        <v>155</v>
      </c>
      <c r="E7" s="24">
        <f>IFERROR(VLOOKUP($A6,'FKala99 (25)'!$A$2:$G$10,4,FALSE),0)</f>
        <v>142</v>
      </c>
      <c r="F7" s="24">
        <f>IFERROR(VLOOKUP($A6,'FKala99 (25)'!$A$2:$G$10,5,FALSE),0)</f>
        <v>22</v>
      </c>
      <c r="G7" s="24">
        <f>IFERROR(VLOOKUP($A6,'FKala99 (25)'!$A$2:$G$10,6,FALSE),0)</f>
        <v>35673965600</v>
      </c>
    </row>
    <row r="8" spans="1:10" ht="30" customHeight="1" thickBot="1">
      <c r="A8" s="300"/>
      <c r="B8" s="26" t="s">
        <v>51</v>
      </c>
      <c r="C8" s="27">
        <f>IFERROR(C6/C7-1,"-")</f>
        <v>0.44444444444444442</v>
      </c>
      <c r="D8" s="27">
        <f>IFERROR(D6/D7-1,"-")</f>
        <v>1.9290322580645163</v>
      </c>
      <c r="E8" s="27">
        <f>IFERROR(E6/E7-1,"-")</f>
        <v>2.0140845070422535</v>
      </c>
      <c r="F8" s="27">
        <f>IFERROR(F6/F7-1,"-")</f>
        <v>0.77272727272727271</v>
      </c>
      <c r="G8" s="27">
        <f>IFERROR(G6/G7-1,"-")</f>
        <v>2.6223970315484073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(25)'!$A$2:$G$10,2,FALSE),0)</f>
        <v>0</v>
      </c>
      <c r="D9" s="21">
        <f>IFERROR(VLOOKUP($A9,'FKala1400 (25)'!$A$2:$G$10,3,FALSE),0)</f>
        <v>6</v>
      </c>
      <c r="E9" s="21">
        <f>IFERROR(VLOOKUP($A9,'FKala1400 (25)'!$A$2:$G$10,4,FALSE),0)</f>
        <v>6</v>
      </c>
      <c r="F9" s="21">
        <f>IFERROR(VLOOKUP($A9,'FKala1400 (25)'!$A$2:$G$10,5,FALSE),0)</f>
        <v>0</v>
      </c>
      <c r="G9" s="55">
        <f>IFERROR(VLOOKUP($A9,'FKala1400 (25)'!$A$2:$G$10,6,FALSE),0)</f>
        <v>0</v>
      </c>
    </row>
    <row r="10" spans="1:10" ht="21" customHeight="1">
      <c r="A10" s="301"/>
      <c r="B10" s="23" t="s">
        <v>297</v>
      </c>
      <c r="C10" s="24">
        <f>IFERROR(VLOOKUP($A9,'FKala99 (25)'!$A$2:$G$10,2,FALSE),0)</f>
        <v>0</v>
      </c>
      <c r="D10" s="24">
        <f>IFERROR(VLOOKUP($A9,'FKala99 (25)'!$A$2:$G$10,3,FALSE),0)</f>
        <v>19</v>
      </c>
      <c r="E10" s="24">
        <f>IFERROR(VLOOKUP($A9,'FKala99 (25)'!$A$2:$G$10,4,FALSE),0)</f>
        <v>19</v>
      </c>
      <c r="F10" s="24">
        <f>IFERROR(VLOOKUP($A9,'FKala99 (25)'!$A$2:$G$10,5,FALSE),0)</f>
        <v>0</v>
      </c>
      <c r="G10" s="24">
        <f>IFERROR(VLOOKUP($A9,'FKala99 (25)'!$A$2:$G$10,6,FALSE),0)</f>
        <v>4000000</v>
      </c>
    </row>
    <row r="11" spans="1:10" ht="30" customHeight="1" thickBot="1">
      <c r="A11" s="301"/>
      <c r="B11" s="29" t="s">
        <v>51</v>
      </c>
      <c r="C11" s="30" t="str">
        <f>IFERROR(C9/C10-1,"-")</f>
        <v>-</v>
      </c>
      <c r="D11" s="30">
        <f>IFERROR(D9/D10-1,"-")</f>
        <v>-0.68421052631578949</v>
      </c>
      <c r="E11" s="30">
        <f>IFERROR(E9/E10-1,"-")</f>
        <v>-0.68421052631578949</v>
      </c>
      <c r="F11" s="30" t="str">
        <f>IFERROR(F9/F10-1,"-")</f>
        <v>-</v>
      </c>
      <c r="G11" s="30">
        <f>IFERROR(G9/G10-1,"-")</f>
        <v>-1</v>
      </c>
    </row>
    <row r="12" spans="1:10" ht="21" customHeight="1">
      <c r="A12" s="302" t="s">
        <v>42</v>
      </c>
      <c r="B12" s="32" t="s">
        <v>104</v>
      </c>
      <c r="C12" s="33">
        <f>IFERROR(VLOOKUP($A12,'FKala1400 (25)'!$A$2:$G$10,2,FALSE),0)</f>
        <v>9</v>
      </c>
      <c r="D12" s="34">
        <f>IFERROR(VLOOKUP($A12,'FKala1400 (25)'!$A$2:$G$10,3,FALSE),0)</f>
        <v>255</v>
      </c>
      <c r="E12" s="34">
        <f>IFERROR(VLOOKUP($A12,'FKala1400 (25)'!$A$2:$G$10,4,FALSE),0)</f>
        <v>244</v>
      </c>
      <c r="F12" s="34">
        <f>IFERROR(VLOOKUP($A12,'FKala1400 (25)'!$A$2:$G$10,5,FALSE),0)</f>
        <v>20</v>
      </c>
      <c r="G12" s="57">
        <f>IFERROR(VLOOKUP($A12,'FKala1400 (25)'!$A$2:$G$10,6,FALSE),0)</f>
        <v>123790719942</v>
      </c>
    </row>
    <row r="13" spans="1:10" ht="21" customHeight="1">
      <c r="A13" s="301"/>
      <c r="B13" s="23" t="s">
        <v>297</v>
      </c>
      <c r="C13" s="24">
        <f>IFERROR(VLOOKUP($A12,'FKala99 (25)'!$A$2:$G$10,2,FALSE),0)</f>
        <v>3</v>
      </c>
      <c r="D13" s="24">
        <f>IFERROR(VLOOKUP($A12,'FKala99 (25)'!$A$2:$G$10,3,FALSE),0)</f>
        <v>151</v>
      </c>
      <c r="E13" s="24">
        <f>IFERROR(VLOOKUP($A12,'FKala99 (25)'!$A$2:$G$10,4,FALSE),0)</f>
        <v>140</v>
      </c>
      <c r="F13" s="24">
        <f>IFERROR(VLOOKUP($A12,'FKala99 (25)'!$A$2:$G$10,5,FALSE),0)</f>
        <v>14</v>
      </c>
      <c r="G13" s="24">
        <f>IFERROR(VLOOKUP($A12,'FKala99 (25)'!$A$2:$G$10,6,FALSE),0)</f>
        <v>138080342300</v>
      </c>
    </row>
    <row r="14" spans="1:10" ht="30" customHeight="1" thickBot="1">
      <c r="A14" s="301"/>
      <c r="B14" s="36" t="s">
        <v>51</v>
      </c>
      <c r="C14" s="30">
        <f>IFERROR(C12/C13-1,"-")</f>
        <v>2</v>
      </c>
      <c r="D14" s="30">
        <f>IFERROR(D12/D13-1,"-")</f>
        <v>0.6887417218543046</v>
      </c>
      <c r="E14" s="30">
        <f>IFERROR(E12/E13-1,"-")</f>
        <v>0.74285714285714288</v>
      </c>
      <c r="F14" s="30">
        <f>IFERROR(F12/F13-1,"-")</f>
        <v>0.4285714285714286</v>
      </c>
      <c r="G14" s="30">
        <f>IFERROR(G12/G13-1,"-")</f>
        <v>-0.1034877385149704</v>
      </c>
    </row>
    <row r="15" spans="1:10">
      <c r="A15" s="413" t="s">
        <v>59</v>
      </c>
      <c r="B15" s="37" t="s">
        <v>104</v>
      </c>
      <c r="C15" s="38">
        <f>C12+C9+C6</f>
        <v>22</v>
      </c>
      <c r="D15" s="38">
        <f t="shared" ref="D15:G16" si="0">D12+D9+D6</f>
        <v>715</v>
      </c>
      <c r="E15" s="38">
        <f t="shared" si="0"/>
        <v>678</v>
      </c>
      <c r="F15" s="38">
        <f t="shared" si="0"/>
        <v>59</v>
      </c>
      <c r="G15" s="38">
        <f t="shared" si="0"/>
        <v>253015987035</v>
      </c>
    </row>
    <row r="16" spans="1:10" ht="21.75" thickBot="1">
      <c r="A16" s="414"/>
      <c r="B16" s="23" t="s">
        <v>297</v>
      </c>
      <c r="C16" s="40">
        <f>C13+C10+C7</f>
        <v>12</v>
      </c>
      <c r="D16" s="40">
        <f t="shared" si="0"/>
        <v>325</v>
      </c>
      <c r="E16" s="40">
        <f t="shared" si="0"/>
        <v>301</v>
      </c>
      <c r="F16" s="40">
        <f t="shared" si="0"/>
        <v>36</v>
      </c>
      <c r="G16" s="40">
        <f t="shared" si="0"/>
        <v>173758307900</v>
      </c>
    </row>
    <row r="17" spans="1:7" ht="30" customHeight="1" thickBot="1">
      <c r="A17" s="415"/>
      <c r="B17" s="42" t="s">
        <v>51</v>
      </c>
      <c r="C17" s="43">
        <f>IFERROR(C15/C16-1,"-")</f>
        <v>0.83333333333333326</v>
      </c>
      <c r="D17" s="43">
        <f>IFERROR(D15/D16-1,"-")</f>
        <v>1.2000000000000002</v>
      </c>
      <c r="E17" s="43">
        <f>IFERROR(E15/E16-1,"-")</f>
        <v>1.2524916943521593</v>
      </c>
      <c r="F17" s="43">
        <f>IFERROR(F15/F16-1,"-")</f>
        <v>0.63888888888888884</v>
      </c>
      <c r="G17" s="43">
        <f>IFERROR(G15/G16-1,"-")</f>
        <v>0.45613749404496828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145">
    <tabColor rgb="FF92D050"/>
  </sheetPr>
  <dimension ref="A1:AF29"/>
  <sheetViews>
    <sheetView zoomScale="80" zoomScaleNormal="80" workbookViewId="0">
      <selection activeCell="M24" sqref="M24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294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105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296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295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38" t="s">
        <v>25</v>
      </c>
      <c r="E17" s="238" t="s">
        <v>26</v>
      </c>
      <c r="F17" s="238" t="s">
        <v>25</v>
      </c>
      <c r="G17" s="482" t="s">
        <v>26</v>
      </c>
      <c r="H17" s="483"/>
      <c r="I17" s="238" t="s">
        <v>25</v>
      </c>
      <c r="J17" s="238" t="s">
        <v>26</v>
      </c>
      <c r="K17" s="238" t="s">
        <v>25</v>
      </c>
      <c r="L17" s="238" t="s">
        <v>26</v>
      </c>
      <c r="M17" s="238" t="s">
        <v>25</v>
      </c>
      <c r="N17" s="482" t="s">
        <v>26</v>
      </c>
      <c r="O17" s="507"/>
      <c r="P17" s="483"/>
      <c r="Q17" s="482" t="s">
        <v>25</v>
      </c>
      <c r="R17" s="483"/>
      <c r="S17" s="238" t="s">
        <v>26</v>
      </c>
      <c r="T17" s="238" t="s">
        <v>25</v>
      </c>
      <c r="U17" s="238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516">
        <v>844502500</v>
      </c>
      <c r="C18" s="517"/>
      <c r="D18" s="245">
        <v>194</v>
      </c>
      <c r="E18" s="242">
        <v>3000000</v>
      </c>
      <c r="F18" s="245">
        <v>15</v>
      </c>
      <c r="G18" s="516">
        <v>0</v>
      </c>
      <c r="H18" s="517"/>
      <c r="I18" s="245">
        <v>6</v>
      </c>
      <c r="J18" s="244">
        <v>0</v>
      </c>
      <c r="K18" s="246">
        <v>0</v>
      </c>
      <c r="L18" s="244">
        <v>78562001</v>
      </c>
      <c r="M18" s="246">
        <v>236</v>
      </c>
      <c r="N18" s="510">
        <v>0</v>
      </c>
      <c r="O18" s="511"/>
      <c r="P18" s="512"/>
      <c r="Q18" s="513">
        <v>4</v>
      </c>
      <c r="R18" s="509"/>
      <c r="S18" s="244">
        <v>81562001</v>
      </c>
      <c r="T18" s="246">
        <v>258</v>
      </c>
      <c r="U18" s="244">
        <v>81562000</v>
      </c>
      <c r="V18" s="513">
        <v>260</v>
      </c>
      <c r="W18" s="509"/>
      <c r="X18" s="508" t="s">
        <v>8</v>
      </c>
      <c r="Y18" s="509"/>
      <c r="Z18" s="508" t="s">
        <v>27</v>
      </c>
      <c r="AA18" s="509"/>
      <c r="AB18" s="482" t="s">
        <v>43</v>
      </c>
      <c r="AC18" s="509"/>
      <c r="AD18" s="237" t="s">
        <v>64</v>
      </c>
      <c r="AE18" s="167"/>
    </row>
    <row r="19" spans="1:31" ht="29.6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514"/>
      <c r="AC19" s="515"/>
      <c r="AD19" s="166"/>
      <c r="AE19" s="167"/>
    </row>
    <row r="20" spans="1:31" ht="29.65" customHeight="1">
      <c r="A20" s="168"/>
      <c r="B20" s="484">
        <v>129648374864</v>
      </c>
      <c r="C20" s="485"/>
      <c r="D20" s="247">
        <v>2232</v>
      </c>
      <c r="E20" s="239">
        <v>50070048192</v>
      </c>
      <c r="F20" s="247">
        <v>189</v>
      </c>
      <c r="G20" s="484">
        <v>26542387400</v>
      </c>
      <c r="H20" s="485"/>
      <c r="I20" s="247">
        <v>29</v>
      </c>
      <c r="J20" s="241">
        <v>9105713950</v>
      </c>
      <c r="K20" s="248">
        <v>80</v>
      </c>
      <c r="L20" s="241">
        <v>184759476510</v>
      </c>
      <c r="M20" s="248">
        <v>2264</v>
      </c>
      <c r="N20" s="486">
        <v>366543782020</v>
      </c>
      <c r="O20" s="487"/>
      <c r="P20" s="488"/>
      <c r="Q20" s="489">
        <v>143</v>
      </c>
      <c r="R20" s="483"/>
      <c r="S20" s="241">
        <v>313987292662</v>
      </c>
      <c r="T20" s="248">
        <v>2545</v>
      </c>
      <c r="U20" s="241">
        <v>447778956892</v>
      </c>
      <c r="V20" s="489">
        <v>2589</v>
      </c>
      <c r="W20" s="483"/>
      <c r="X20" s="482" t="s">
        <v>8</v>
      </c>
      <c r="Y20" s="483"/>
      <c r="Z20" s="482" t="s">
        <v>27</v>
      </c>
      <c r="AA20" s="483"/>
      <c r="AB20" s="482" t="s">
        <v>28</v>
      </c>
      <c r="AC20" s="483"/>
      <c r="AD20" s="238" t="s">
        <v>65</v>
      </c>
      <c r="AE20" s="167"/>
    </row>
    <row r="21" spans="1:31" ht="10.35" customHeight="1">
      <c r="A21" s="168"/>
      <c r="B21" s="484">
        <v>7509517622</v>
      </c>
      <c r="C21" s="485"/>
      <c r="D21" s="247">
        <v>89</v>
      </c>
      <c r="E21" s="239">
        <v>5870707000</v>
      </c>
      <c r="F21" s="247">
        <v>6</v>
      </c>
      <c r="G21" s="484">
        <v>500000000</v>
      </c>
      <c r="H21" s="485"/>
      <c r="I21" s="247">
        <v>2</v>
      </c>
      <c r="J21" s="241">
        <v>3242223574</v>
      </c>
      <c r="K21" s="248">
        <v>10</v>
      </c>
      <c r="L21" s="241">
        <v>17320634494</v>
      </c>
      <c r="M21" s="248">
        <v>96</v>
      </c>
      <c r="N21" s="486">
        <v>2367180714</v>
      </c>
      <c r="O21" s="487"/>
      <c r="P21" s="488"/>
      <c r="Q21" s="489">
        <v>3</v>
      </c>
      <c r="R21" s="483"/>
      <c r="S21" s="241">
        <v>26137348131</v>
      </c>
      <c r="T21" s="248">
        <v>111</v>
      </c>
      <c r="U21" s="241">
        <v>28249568845</v>
      </c>
      <c r="V21" s="489">
        <v>110</v>
      </c>
      <c r="W21" s="483"/>
      <c r="X21" s="482" t="s">
        <v>8</v>
      </c>
      <c r="Y21" s="483"/>
      <c r="Z21" s="482" t="s">
        <v>27</v>
      </c>
      <c r="AA21" s="483"/>
      <c r="AB21" s="482" t="s">
        <v>42</v>
      </c>
      <c r="AC21" s="483"/>
      <c r="AD21" s="238" t="s">
        <v>66</v>
      </c>
      <c r="AE21" s="167"/>
    </row>
    <row r="22" spans="1:31" ht="29.65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29.65" customHeight="1"/>
    <row r="24" spans="1:31" ht="74.099999999999994" customHeight="1"/>
    <row r="25" spans="1:31" ht="62.1" customHeight="1"/>
    <row r="26" spans="1:31" ht="62.85" customHeight="1">
      <c r="A26" s="490" t="s">
        <v>9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</row>
    <row r="27" spans="1:31" ht="5.85" customHeight="1"/>
    <row r="28" spans="1:31" ht="22.15" customHeight="1"/>
    <row r="29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90.7:88/ReportViewer.aspx?reportName=PProductStatisticsPecuniary&amp;@Clicked=Clicked&amp;@Detail=Pecuniary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param=1&amp;@CreateCaseType=&amp;@PBTradeUnitTypeID=&amp;@TradeUnitTypeID=" xr:uid="{00000000-0004-0000-9300-000000000000}"/>
    <hyperlink ref="F18" r:id="rId2" display="http://172.16.90.7:88/ReportViewer.aspx?reportName=PProductStatisticsDetailReport&amp;@Clicked=Clicked&amp;@Detail=Writ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1000000}"/>
    <hyperlink ref="I18" r:id="rId3" display="http://172.16.90.7:88/ReportViewer.aspx?reportName=PProductStatisticsDetailReport&amp;@Clicked=Clicked&amp;@Detail=Incapacity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2000000}"/>
    <hyperlink ref="K18" r:id="rId4" display="http://172.16.90.7:88/ReportViewer.aspx?reportName=PProductStatisticsDetailReport&amp;@Clicked=Clicked&amp;@Detail=Absolution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3000000}"/>
    <hyperlink ref="M18" r:id="rId5" display="http://172.16.90.7:88/ReportViewer.aspx?reportName=PProductStatisticsDetailReport&amp;@Clicked=Clicked&amp;@Detail=Penalty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4000000}"/>
    <hyperlink ref="Q18" r:id="rId6" display="http://172.16.90.7:88/ReportViewer.aspx?reportName=PProductStatisticsDetailReport&amp;@Clicked=Clicked&amp;@Detail=Remained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5000000}"/>
    <hyperlink ref="T18" r:id="rId7" display="http://172.16.90.7:88/ReportViewer.aspx?reportName=PProductStatisticsDetailReport&amp;@Clicked=Clicked&amp;@Detail=Output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6000000}"/>
    <hyperlink ref="V18" r:id="rId8" display="http://172.16.90.7:88/ReportViewer.aspx?reportName=PProductStatisticsDetailReport&amp;@Clicked=Clicked&amp;@Detail=Input&amp;@LCode=1&amp;@fromdatetime=1399/01/01&amp;@todatetime=1399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7000000}"/>
    <hyperlink ref="D20" r:id="rId9" display="http://172.16.90.7:88/ReportViewer.aspx?reportName=PProductStatisticsPecuniary&amp;@Clicked=Clicked&amp;@Detail=Pecuniary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param=1&amp;@CreateCaseType=&amp;@PBTradeUnitTypeID=&amp;@TradeUnitTypeID=" xr:uid="{00000000-0004-0000-9300-000008000000}"/>
    <hyperlink ref="F20" r:id="rId10" display="http://172.16.90.7:88/ReportViewer.aspx?reportName=PProductStatisticsDetailReport&amp;@Clicked=Clicked&amp;@Detail=Writ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9000000}"/>
    <hyperlink ref="I20" r:id="rId11" display="http://172.16.90.7:88/ReportViewer.aspx?reportName=PProductStatisticsDetailReport&amp;@Clicked=Clicked&amp;@Detail=Incapacity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A000000}"/>
    <hyperlink ref="K20" r:id="rId12" display="http://172.16.90.7:88/ReportViewer.aspx?reportName=PProductStatisticsDetailReport&amp;@Clicked=Clicked&amp;@Detail=Absolution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B000000}"/>
    <hyperlink ref="M20" r:id="rId13" display="http://172.16.90.7:88/ReportViewer.aspx?reportName=PProductStatisticsDetailReport&amp;@Clicked=Clicked&amp;@Detail=Penalty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C000000}"/>
    <hyperlink ref="Q20" r:id="rId14" display="http://172.16.90.7:88/ReportViewer.aspx?reportName=PProductStatisticsDetailReport&amp;@Clicked=Clicked&amp;@Detail=Remained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D000000}"/>
    <hyperlink ref="T20" r:id="rId15" display="http://172.16.90.7:88/ReportViewer.aspx?reportName=PProductStatisticsDetailReport&amp;@Clicked=Clicked&amp;@Detail=Output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E000000}"/>
    <hyperlink ref="V20" r:id="rId16" display="http://172.16.90.7:88/ReportViewer.aspx?reportName=PProductStatisticsDetailReport&amp;@Clicked=Clicked&amp;@Detail=Input&amp;@LCode=1&amp;@fromdatetime=1399/01/01&amp;@todatetime=1399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0F000000}"/>
    <hyperlink ref="D21" r:id="rId17" display="http://172.16.90.7:88/ReportViewer.aspx?reportName=PProductStatisticsPecuniary&amp;@Clicked=Clicked&amp;@Detail=Pecuniary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param=1&amp;@CreateCaseType=&amp;@PBTradeUnitTypeID=&amp;@TradeUnitTypeID=" xr:uid="{00000000-0004-0000-9300-000010000000}"/>
    <hyperlink ref="F21" r:id="rId18" display="http://172.16.90.7:88/ReportViewer.aspx?reportName=PProductStatisticsDetailReport&amp;@Clicked=Clicked&amp;@Detail=Writ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11000000}"/>
    <hyperlink ref="I21" r:id="rId19" display="http://172.16.90.7:88/ReportViewer.aspx?reportName=PProductStatisticsDetailReport&amp;@Clicked=Clicked&amp;@Detail=Incapacity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12000000}"/>
    <hyperlink ref="K21" r:id="rId20" display="http://172.16.90.7:88/ReportViewer.aspx?reportName=PProductStatisticsDetailReport&amp;@Clicked=Clicked&amp;@Detail=Absolution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13000000}"/>
    <hyperlink ref="M21" r:id="rId21" display="http://172.16.90.7:88/ReportViewer.aspx?reportName=PProductStatisticsDetailReport&amp;@Clicked=Clicked&amp;@Detail=Penalty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14000000}"/>
    <hyperlink ref="Q21" r:id="rId22" display="http://172.16.90.7:88/ReportViewer.aspx?reportName=PProductStatisticsDetailReport&amp;@Clicked=Clicked&amp;@Detail=Remained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15000000}"/>
    <hyperlink ref="T21" r:id="rId23" display="http://172.16.90.7:88/ReportViewer.aspx?reportName=PProductStatisticsDetailReport&amp;@Clicked=Clicked&amp;@Detail=Output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16000000}"/>
    <hyperlink ref="V21" r:id="rId24" display="http://172.16.90.7:88/ReportViewer.aspx?reportName=PProductStatisticsDetailReport&amp;@Clicked=Clicked&amp;@Detail=Input&amp;@LCode=1&amp;@fromdatetime=1399/01/01&amp;@todatetime=1399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300-000017000000}"/>
  </hyperlinks>
  <pageMargins left="0.7" right="0.7" top="0.75" bottom="0.75" header="0.3" footer="0.3"/>
  <drawing r:id="rId25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146">
    <tabColor theme="7" tint="0.59999389629810485"/>
  </sheetPr>
  <dimension ref="A1:F26"/>
  <sheetViews>
    <sheetView rightToLeft="1" workbookViewId="0">
      <selection activeCell="M24" sqref="M24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(26)'!AB16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(26)'!AB18</f>
        <v>پرونده ويژه بهداشت، دارو و درمان</v>
      </c>
      <c r="B2" s="149">
        <f>D2+E2-C2</f>
        <v>2</v>
      </c>
      <c r="C2" s="149">
        <f>VALUE('Kala99 (26)'!V18)</f>
        <v>260</v>
      </c>
      <c r="D2" s="149">
        <f>VALUE('Kala99 (26)'!T18)</f>
        <v>258</v>
      </c>
      <c r="E2" s="149">
        <f>VALUE('Kala99 (26)'!Q18)</f>
        <v>4</v>
      </c>
      <c r="F2" s="149">
        <f>VALUE('Kala99 (26)'!B18)</f>
        <v>844502500</v>
      </c>
    </row>
    <row r="3" spans="1:6">
      <c r="A3" s="149">
        <f>'Kala99 (26)'!AB19</f>
        <v>0</v>
      </c>
      <c r="B3" s="149">
        <f t="shared" ref="B3:B26" si="0">D3+E3-C3</f>
        <v>0</v>
      </c>
      <c r="C3" s="149">
        <f>VALUE('Kala99 (26)'!V19)</f>
        <v>0</v>
      </c>
      <c r="D3" s="149">
        <f>VALUE('Kala99 (26)'!T19)</f>
        <v>0</v>
      </c>
      <c r="E3" s="149">
        <f>VALUE('Kala99 (26)'!Q19)</f>
        <v>0</v>
      </c>
      <c r="F3" s="149">
        <f>VALUE('Kala99 (26)'!B19)</f>
        <v>0</v>
      </c>
    </row>
    <row r="4" spans="1:6">
      <c r="A4" s="149" t="str">
        <f>'Kala99 (26)'!AB20</f>
        <v>کالا و خدمات</v>
      </c>
      <c r="B4" s="149">
        <f t="shared" si="0"/>
        <v>99</v>
      </c>
      <c r="C4" s="149">
        <f>VALUE('Kala99 (26)'!V20)</f>
        <v>2589</v>
      </c>
      <c r="D4" s="149">
        <f>VALUE('Kala99 (26)'!T20)</f>
        <v>2545</v>
      </c>
      <c r="E4" s="149">
        <f>VALUE('Kala99 (26)'!Q20)</f>
        <v>143</v>
      </c>
      <c r="F4" s="149">
        <f>VALUE('Kala99 (26)'!B20)</f>
        <v>129648374864</v>
      </c>
    </row>
    <row r="5" spans="1:6">
      <c r="A5" s="149" t="str">
        <f>'Kala99 (26)'!AB21</f>
        <v>پرونده قاچاق کالا و ارز</v>
      </c>
      <c r="B5" s="149">
        <f t="shared" si="0"/>
        <v>4</v>
      </c>
      <c r="C5" s="149">
        <f>VALUE('Kala99 (26)'!V21)</f>
        <v>110</v>
      </c>
      <c r="D5" s="149">
        <f>VALUE('Kala99 (26)'!T21)</f>
        <v>111</v>
      </c>
      <c r="E5" s="149">
        <f>VALUE('Kala99 (26)'!Q21)</f>
        <v>3</v>
      </c>
      <c r="F5" s="149">
        <f>VALUE('Kala99 (26)'!B21)</f>
        <v>7509517622</v>
      </c>
    </row>
    <row r="6" spans="1:6">
      <c r="A6" s="149">
        <f>'Kala99 (26)'!AB22</f>
        <v>0</v>
      </c>
      <c r="B6" s="149">
        <f t="shared" si="0"/>
        <v>0</v>
      </c>
      <c r="C6" s="149">
        <f>VALUE('Kala99 (26)'!V22)</f>
        <v>0</v>
      </c>
      <c r="D6" s="149">
        <f>VALUE('Kala99 (26)'!T22)</f>
        <v>0</v>
      </c>
      <c r="E6" s="149">
        <f>VALUE('Kala99 (26)'!Q22)</f>
        <v>0</v>
      </c>
      <c r="F6" s="149">
        <f>VALUE('Kala99 (26)'!B22)</f>
        <v>0</v>
      </c>
    </row>
    <row r="7" spans="1:6">
      <c r="A7" s="149">
        <f>'Kala99 (26)'!AB23</f>
        <v>0</v>
      </c>
      <c r="B7" s="149">
        <f t="shared" si="0"/>
        <v>0</v>
      </c>
      <c r="C7" s="149">
        <f>VALUE('Kala99 (26)'!V23)</f>
        <v>0</v>
      </c>
      <c r="D7" s="149">
        <f>VALUE('Kala99 (26)'!T23)</f>
        <v>0</v>
      </c>
      <c r="E7" s="149">
        <f>VALUE('Kala99 (26)'!Q23)</f>
        <v>0</v>
      </c>
      <c r="F7" s="149">
        <f>VALUE('Kala99 (26)'!B23)</f>
        <v>0</v>
      </c>
    </row>
    <row r="8" spans="1:6">
      <c r="A8" s="149">
        <f>'Kala99 (26)'!AB24</f>
        <v>0</v>
      </c>
      <c r="B8" s="149">
        <f t="shared" si="0"/>
        <v>0</v>
      </c>
      <c r="C8" s="149">
        <f>VALUE('Kala99 (26)'!V24)</f>
        <v>0</v>
      </c>
      <c r="D8" s="149">
        <f>VALUE('Kala99 (26)'!T24)</f>
        <v>0</v>
      </c>
      <c r="E8" s="149">
        <f>VALUE('Kala99 (26)'!Q24)</f>
        <v>0</v>
      </c>
      <c r="F8" s="149">
        <f>VALUE('Kala99 (26)'!B24)</f>
        <v>0</v>
      </c>
    </row>
    <row r="9" spans="1:6">
      <c r="A9" s="149">
        <f>'Kala99 (26)'!AB25</f>
        <v>0</v>
      </c>
      <c r="B9" s="149">
        <f t="shared" si="0"/>
        <v>0</v>
      </c>
      <c r="C9" s="149">
        <f>VALUE('Kala99 (26)'!V25)</f>
        <v>0</v>
      </c>
      <c r="D9" s="149">
        <f>VALUE('Kala99 (26)'!T25)</f>
        <v>0</v>
      </c>
      <c r="E9" s="149">
        <f>VALUE('Kala99 (26)'!Q25)</f>
        <v>0</v>
      </c>
      <c r="F9" s="149">
        <f>VALUE('Kala99 (26)'!B25)</f>
        <v>0</v>
      </c>
    </row>
    <row r="10" spans="1:6">
      <c r="A10" s="149">
        <f>'Kala99 (26)'!AB26</f>
        <v>0</v>
      </c>
      <c r="B10" s="149">
        <f t="shared" si="0"/>
        <v>0</v>
      </c>
      <c r="C10" s="149">
        <f>VALUE('Kala99 (26)'!V26)</f>
        <v>0</v>
      </c>
      <c r="D10" s="149">
        <f>VALUE('Kala99 (26)'!T26)</f>
        <v>0</v>
      </c>
      <c r="E10" s="149">
        <f>VALUE('Kala99 (26)'!Q26)</f>
        <v>0</v>
      </c>
      <c r="F10" s="149">
        <f>VALUE('Kala99 (26)'!B26)</f>
        <v>0</v>
      </c>
    </row>
    <row r="11" spans="1:6">
      <c r="A11" s="149">
        <f>'Kala99 (26)'!AB27</f>
        <v>0</v>
      </c>
      <c r="B11" s="149">
        <f t="shared" si="0"/>
        <v>0</v>
      </c>
      <c r="C11" s="149">
        <f>VALUE('Kala99 (26)'!V27)</f>
        <v>0</v>
      </c>
      <c r="D11" s="149">
        <f>VALUE('Kala99 (26)'!T27)</f>
        <v>0</v>
      </c>
      <c r="E11" s="149">
        <f>VALUE('Kala99 (26)'!Q27)</f>
        <v>0</v>
      </c>
      <c r="F11" s="149">
        <f>VALUE('Kala99 (26)'!B27)</f>
        <v>0</v>
      </c>
    </row>
    <row r="12" spans="1:6">
      <c r="A12" s="149">
        <f>'Kala99 (26)'!AB28</f>
        <v>0</v>
      </c>
      <c r="B12" s="149">
        <f t="shared" si="0"/>
        <v>0</v>
      </c>
      <c r="C12" s="149">
        <f>VALUE('Kala99 (26)'!V28)</f>
        <v>0</v>
      </c>
      <c r="D12" s="149">
        <f>VALUE('Kala99 (26)'!T28)</f>
        <v>0</v>
      </c>
      <c r="E12" s="149">
        <f>VALUE('Kala99 (26)'!Q28)</f>
        <v>0</v>
      </c>
      <c r="F12" s="149">
        <f>VALUE('Kala99 (26)'!B28)</f>
        <v>0</v>
      </c>
    </row>
    <row r="13" spans="1:6">
      <c r="A13" s="149">
        <f>'Kala99 (26)'!AB29</f>
        <v>0</v>
      </c>
      <c r="B13" s="149">
        <f t="shared" si="0"/>
        <v>0</v>
      </c>
      <c r="C13" s="149">
        <f>VALUE('Kala99 (26)'!V29)</f>
        <v>0</v>
      </c>
      <c r="D13" s="149">
        <f>VALUE('Kala99 (26)'!T29)</f>
        <v>0</v>
      </c>
      <c r="E13" s="149">
        <f>VALUE('Kala99 (26)'!Q29)</f>
        <v>0</v>
      </c>
      <c r="F13" s="149">
        <f>VALUE('Kala99 (26)'!B29)</f>
        <v>0</v>
      </c>
    </row>
    <row r="14" spans="1:6">
      <c r="A14" s="149">
        <f>'Kala99 (26)'!AB30</f>
        <v>0</v>
      </c>
      <c r="B14" s="149">
        <f t="shared" si="0"/>
        <v>0</v>
      </c>
      <c r="C14" s="149">
        <f>VALUE('Kala99 (26)'!V30)</f>
        <v>0</v>
      </c>
      <c r="D14" s="149">
        <f>VALUE('Kala99 (26)'!T30)</f>
        <v>0</v>
      </c>
      <c r="E14" s="149">
        <f>VALUE('Kala99 (26)'!Q30)</f>
        <v>0</v>
      </c>
      <c r="F14" s="149">
        <f>VALUE('Kala99 (26)'!B30)</f>
        <v>0</v>
      </c>
    </row>
    <row r="15" spans="1:6">
      <c r="A15" s="149">
        <f>'Kala99 (26)'!AB31</f>
        <v>0</v>
      </c>
      <c r="B15" s="149">
        <f t="shared" si="0"/>
        <v>0</v>
      </c>
      <c r="C15" s="149">
        <f>VALUE('Kala99 (26)'!V31)</f>
        <v>0</v>
      </c>
      <c r="D15" s="149">
        <f>VALUE('Kala99 (26)'!T31)</f>
        <v>0</v>
      </c>
      <c r="E15" s="149">
        <f>VALUE('Kala99 (26)'!Q31)</f>
        <v>0</v>
      </c>
      <c r="F15" s="149">
        <f>VALUE('Kala99 (26)'!B31)</f>
        <v>0</v>
      </c>
    </row>
    <row r="16" spans="1:6">
      <c r="A16" s="149">
        <f>'Kala99 (26)'!AB32</f>
        <v>0</v>
      </c>
      <c r="B16" s="149">
        <f t="shared" si="0"/>
        <v>0</v>
      </c>
      <c r="C16" s="149">
        <f>VALUE('Kala99 (26)'!V32)</f>
        <v>0</v>
      </c>
      <c r="D16" s="149">
        <f>VALUE('Kala99 (26)'!T32)</f>
        <v>0</v>
      </c>
      <c r="E16" s="149">
        <f>VALUE('Kala99 (26)'!Q32)</f>
        <v>0</v>
      </c>
      <c r="F16" s="149">
        <f>VALUE('Kala99 (26)'!B32)</f>
        <v>0</v>
      </c>
    </row>
    <row r="17" spans="1:6">
      <c r="A17" s="149">
        <f>'Kala99 (26)'!AB33</f>
        <v>0</v>
      </c>
      <c r="B17" s="149">
        <f t="shared" si="0"/>
        <v>0</v>
      </c>
      <c r="C17" s="149">
        <f>VALUE('Kala99 (26)'!V33)</f>
        <v>0</v>
      </c>
      <c r="D17" s="149">
        <f>VALUE('Kala99 (26)'!T33)</f>
        <v>0</v>
      </c>
      <c r="E17" s="149">
        <f>VALUE('Kala99 (26)'!Q33)</f>
        <v>0</v>
      </c>
      <c r="F17" s="149">
        <f>VALUE('Kala99 (26)'!B33)</f>
        <v>0</v>
      </c>
    </row>
    <row r="18" spans="1:6">
      <c r="A18" s="149">
        <f>'Kala99 (26)'!AB34</f>
        <v>0</v>
      </c>
      <c r="B18" s="149">
        <f t="shared" si="0"/>
        <v>0</v>
      </c>
      <c r="C18" s="149">
        <f>VALUE('Kala99 (26)'!V34)</f>
        <v>0</v>
      </c>
      <c r="D18" s="149">
        <f>VALUE('Kala99 (26)'!T34)</f>
        <v>0</v>
      </c>
      <c r="E18" s="149">
        <f>VALUE('Kala99 (26)'!Q34)</f>
        <v>0</v>
      </c>
      <c r="F18" s="149">
        <f>VALUE('Kala99 (26)'!B34)</f>
        <v>0</v>
      </c>
    </row>
    <row r="19" spans="1:6">
      <c r="A19" s="149">
        <f>'Kala99 (26)'!AB35</f>
        <v>0</v>
      </c>
      <c r="B19" s="149">
        <f t="shared" si="0"/>
        <v>0</v>
      </c>
      <c r="C19" s="149">
        <f>VALUE('Kala99 (26)'!V35)</f>
        <v>0</v>
      </c>
      <c r="D19" s="149">
        <f>VALUE('Kala99 (26)'!T35)</f>
        <v>0</v>
      </c>
      <c r="E19" s="149">
        <f>VALUE('Kala99 (26)'!Q35)</f>
        <v>0</v>
      </c>
      <c r="F19" s="149">
        <f>VALUE('Kala99 (26)'!B35)</f>
        <v>0</v>
      </c>
    </row>
    <row r="20" spans="1:6">
      <c r="A20" s="149">
        <f>'Kala99 (26)'!AB36</f>
        <v>0</v>
      </c>
      <c r="B20" s="149">
        <f t="shared" si="0"/>
        <v>0</v>
      </c>
      <c r="C20" s="149">
        <f>VALUE('Kala99 (26)'!V36)</f>
        <v>0</v>
      </c>
      <c r="D20" s="149">
        <f>VALUE('Kala99 (26)'!T36)</f>
        <v>0</v>
      </c>
      <c r="E20" s="149">
        <f>VALUE('Kala99 (26)'!Q36)</f>
        <v>0</v>
      </c>
      <c r="F20" s="149">
        <f>VALUE('Kala99 (26)'!B36)</f>
        <v>0</v>
      </c>
    </row>
    <row r="21" spans="1:6">
      <c r="A21" s="149">
        <f>'Kala99 (26)'!AB37</f>
        <v>0</v>
      </c>
      <c r="B21" s="149">
        <f t="shared" si="0"/>
        <v>0</v>
      </c>
      <c r="C21" s="149">
        <f>VALUE('Kala99 (26)'!V37)</f>
        <v>0</v>
      </c>
      <c r="D21" s="149">
        <f>VALUE('Kala99 (26)'!T37)</f>
        <v>0</v>
      </c>
      <c r="E21" s="149">
        <f>VALUE('Kala99 (26)'!Q37)</f>
        <v>0</v>
      </c>
      <c r="F21" s="149">
        <f>VALUE('Kala99 (26)'!B37)</f>
        <v>0</v>
      </c>
    </row>
    <row r="22" spans="1:6">
      <c r="A22" s="149">
        <f>'Kala99 (26)'!AB38</f>
        <v>0</v>
      </c>
      <c r="B22" s="149">
        <f t="shared" si="0"/>
        <v>0</v>
      </c>
      <c r="C22" s="149">
        <f>VALUE('Kala99 (26)'!V38)</f>
        <v>0</v>
      </c>
      <c r="D22" s="149">
        <f>VALUE('Kala99 (26)'!T38)</f>
        <v>0</v>
      </c>
      <c r="E22" s="149">
        <f>VALUE('Kala99 (26)'!Q38)</f>
        <v>0</v>
      </c>
      <c r="F22" s="149">
        <f>VALUE('Kala99 (26)'!B38)</f>
        <v>0</v>
      </c>
    </row>
    <row r="23" spans="1:6">
      <c r="A23" s="149">
        <f>'Kala99 (26)'!AB39</f>
        <v>0</v>
      </c>
      <c r="B23" s="149">
        <f t="shared" si="0"/>
        <v>0</v>
      </c>
      <c r="C23" s="149">
        <f>VALUE('Kala99 (26)'!V39)</f>
        <v>0</v>
      </c>
      <c r="D23" s="149">
        <f>VALUE('Kala99 (26)'!T39)</f>
        <v>0</v>
      </c>
      <c r="E23" s="149">
        <f>VALUE('Kala99 (26)'!Q39)</f>
        <v>0</v>
      </c>
      <c r="F23" s="149">
        <f>VALUE('Kala99 (26)'!B39)</f>
        <v>0</v>
      </c>
    </row>
    <row r="24" spans="1:6">
      <c r="A24" s="149">
        <f>'Kala99 (26)'!AB40</f>
        <v>0</v>
      </c>
      <c r="B24" s="149">
        <f t="shared" si="0"/>
        <v>0</v>
      </c>
      <c r="C24" s="149">
        <f>VALUE('Kala99 (26)'!V40)</f>
        <v>0</v>
      </c>
      <c r="D24" s="149">
        <f>VALUE('Kala99 (26)'!T40)</f>
        <v>0</v>
      </c>
      <c r="E24" s="149">
        <f>VALUE('Kala99 (26)'!Q40)</f>
        <v>0</v>
      </c>
      <c r="F24" s="149">
        <f>VALUE('Kala99 (26)'!B40)</f>
        <v>0</v>
      </c>
    </row>
    <row r="25" spans="1:6">
      <c r="A25" s="149">
        <f>'Kala99 (26)'!AB41</f>
        <v>0</v>
      </c>
      <c r="B25" s="149">
        <f t="shared" si="0"/>
        <v>0</v>
      </c>
      <c r="C25" s="149">
        <f>VALUE('Kala99 (26)'!V41)</f>
        <v>0</v>
      </c>
      <c r="D25" s="149">
        <f>VALUE('Kala99 (26)'!T41)</f>
        <v>0</v>
      </c>
      <c r="E25" s="149">
        <f>VALUE('Kala99 (26)'!Q41)</f>
        <v>0</v>
      </c>
      <c r="F25" s="149">
        <f>VALUE('Kala99 (26)'!B41)</f>
        <v>0</v>
      </c>
    </row>
    <row r="26" spans="1:6">
      <c r="A26" s="149">
        <f>'Kala99 (26)'!AB42</f>
        <v>0</v>
      </c>
      <c r="B26" s="149">
        <f t="shared" si="0"/>
        <v>0</v>
      </c>
      <c r="C26" s="149">
        <f>VALUE('Kala99 (26)'!V42)</f>
        <v>0</v>
      </c>
      <c r="D26" s="149">
        <f>VALUE('Kala99 (26)'!T42)</f>
        <v>0</v>
      </c>
      <c r="E26" s="149">
        <f>VALUE('Kala99 (26)'!Q42)</f>
        <v>0</v>
      </c>
      <c r="F26" s="149">
        <f>VALUE('Kala99 (26)'!B42)</f>
        <v>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147">
    <tabColor rgb="FF92D050"/>
  </sheetPr>
  <dimension ref="A1:AF29"/>
  <sheetViews>
    <sheetView zoomScale="70" zoomScaleNormal="70" workbookViewId="0">
      <selection activeCell="M24" sqref="M24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494"/>
      <c r="P2" s="494"/>
      <c r="Q2" s="494"/>
      <c r="Y2" s="501" t="s">
        <v>294</v>
      </c>
      <c r="Z2" s="501"/>
      <c r="AA2" s="501"/>
      <c r="AB2" s="501"/>
    </row>
    <row r="3" spans="1:32" ht="7.35" customHeight="1">
      <c r="O3" s="494"/>
      <c r="P3" s="494"/>
      <c r="Q3" s="494"/>
      <c r="W3" s="502" t="s">
        <v>170</v>
      </c>
      <c r="X3" s="502"/>
      <c r="Y3" s="502"/>
      <c r="Z3" s="502"/>
      <c r="AA3" s="502"/>
      <c r="AB3" s="502"/>
    </row>
    <row r="4" spans="1:32" ht="14.85" customHeight="1">
      <c r="C4" s="499" t="s">
        <v>136</v>
      </c>
      <c r="D4" s="499"/>
      <c r="E4" s="499"/>
      <c r="F4" s="499"/>
      <c r="G4" s="499"/>
      <c r="O4" s="494"/>
      <c r="P4" s="494"/>
      <c r="Q4" s="494"/>
      <c r="W4" s="502"/>
      <c r="X4" s="502"/>
      <c r="Y4" s="502"/>
      <c r="Z4" s="502"/>
      <c r="AA4" s="502"/>
      <c r="AB4" s="502"/>
    </row>
    <row r="5" spans="1:32" ht="7.35" customHeight="1">
      <c r="C5" s="499"/>
      <c r="D5" s="499"/>
      <c r="E5" s="499"/>
      <c r="F5" s="499"/>
      <c r="G5" s="499"/>
      <c r="O5" s="494"/>
      <c r="P5" s="494"/>
      <c r="Q5" s="494"/>
      <c r="W5" s="495" t="s">
        <v>296</v>
      </c>
      <c r="X5" s="495"/>
      <c r="Y5" s="495"/>
      <c r="Z5" s="495"/>
      <c r="AA5" s="500" t="s">
        <v>60</v>
      </c>
      <c r="AB5" s="500"/>
    </row>
    <row r="6" spans="1:32" ht="14.85" customHeight="1">
      <c r="C6" s="499" t="s">
        <v>293</v>
      </c>
      <c r="D6" s="499"/>
      <c r="E6" s="499"/>
      <c r="F6" s="499"/>
      <c r="G6" s="499"/>
      <c r="O6" s="494"/>
      <c r="P6" s="494"/>
      <c r="Q6" s="494"/>
      <c r="W6" s="495"/>
      <c r="X6" s="495"/>
      <c r="Y6" s="495"/>
      <c r="Z6" s="495"/>
      <c r="AA6" s="500"/>
      <c r="AB6" s="500"/>
    </row>
    <row r="7" spans="1:32" ht="6.6" customHeight="1">
      <c r="C7" s="499"/>
      <c r="D7" s="499"/>
      <c r="E7" s="499"/>
      <c r="F7" s="499"/>
      <c r="G7" s="499"/>
      <c r="O7" s="494"/>
      <c r="P7" s="494"/>
      <c r="Q7" s="494"/>
    </row>
    <row r="8" spans="1:32" ht="0.75" customHeight="1">
      <c r="C8" s="496" t="s">
        <v>10</v>
      </c>
      <c r="D8" s="496"/>
      <c r="E8" s="496"/>
      <c r="F8" s="496"/>
      <c r="G8" s="496"/>
      <c r="O8" s="494"/>
      <c r="P8" s="494"/>
      <c r="Q8" s="494"/>
    </row>
    <row r="9" spans="1:32" ht="6.6" customHeight="1">
      <c r="O9" s="494"/>
      <c r="P9" s="494"/>
      <c r="Q9" s="494"/>
    </row>
    <row r="10" spans="1:32" ht="8.85" customHeight="1">
      <c r="O10" s="494"/>
      <c r="P10" s="494"/>
      <c r="Q10" s="494"/>
      <c r="W10" s="498" t="s">
        <v>11</v>
      </c>
      <c r="X10" s="498"/>
      <c r="Y10" s="498"/>
      <c r="Z10" s="498"/>
      <c r="AA10" s="498"/>
      <c r="AB10" s="498"/>
    </row>
    <row r="11" spans="1:32" ht="2.25" customHeight="1">
      <c r="W11" s="498"/>
      <c r="X11" s="498"/>
      <c r="Y11" s="498"/>
      <c r="Z11" s="498"/>
      <c r="AA11" s="498"/>
      <c r="AB11" s="498"/>
    </row>
    <row r="12" spans="1:32" ht="3.75" customHeight="1">
      <c r="A12" s="497" t="s">
        <v>12</v>
      </c>
      <c r="B12" s="497"/>
      <c r="C12" s="497"/>
      <c r="D12" s="497"/>
      <c r="E12" s="497"/>
      <c r="F12" s="497"/>
      <c r="G12" s="497"/>
      <c r="H12" s="497"/>
      <c r="I12" s="497"/>
      <c r="J12" s="497"/>
      <c r="K12" s="497"/>
      <c r="L12" s="497"/>
      <c r="M12" s="497"/>
      <c r="N12" s="497"/>
      <c r="O12" s="497"/>
      <c r="P12" s="497"/>
      <c r="Q12" s="497"/>
      <c r="R12" s="497"/>
      <c r="S12" s="497"/>
      <c r="T12" s="497"/>
      <c r="U12" s="497"/>
      <c r="V12" s="497"/>
      <c r="W12" s="498"/>
      <c r="X12" s="498"/>
      <c r="Y12" s="498"/>
      <c r="Z12" s="498"/>
      <c r="AA12" s="498"/>
      <c r="AB12" s="498"/>
      <c r="AC12" s="497"/>
      <c r="AD12" s="497"/>
      <c r="AE12" s="497"/>
      <c r="AF12" s="497"/>
    </row>
    <row r="13" spans="1:32" ht="14.85" customHeight="1">
      <c r="A13" s="497"/>
      <c r="B13" s="497"/>
      <c r="C13" s="497"/>
      <c r="D13" s="497"/>
      <c r="E13" s="497"/>
      <c r="F13" s="497"/>
      <c r="G13" s="497"/>
      <c r="H13" s="497"/>
      <c r="I13" s="497"/>
      <c r="J13" s="497"/>
      <c r="K13" s="497"/>
      <c r="L13" s="497"/>
      <c r="M13" s="497"/>
      <c r="N13" s="497"/>
      <c r="O13" s="497"/>
      <c r="P13" s="497"/>
      <c r="Q13" s="497"/>
      <c r="R13" s="497"/>
      <c r="S13" s="497"/>
      <c r="T13" s="497"/>
      <c r="U13" s="497"/>
      <c r="V13" s="497"/>
      <c r="W13" s="498" t="s">
        <v>97</v>
      </c>
      <c r="X13" s="498"/>
      <c r="Y13" s="498"/>
      <c r="Z13" s="498"/>
      <c r="AA13" s="498"/>
      <c r="AB13" s="498"/>
      <c r="AC13" s="497"/>
      <c r="AD13" s="497"/>
      <c r="AE13" s="497"/>
      <c r="AF13" s="497"/>
    </row>
    <row r="14" spans="1:32" ht="7.35" customHeight="1">
      <c r="W14" s="498"/>
      <c r="X14" s="498"/>
      <c r="Y14" s="498"/>
      <c r="Z14" s="498"/>
      <c r="AA14" s="498"/>
      <c r="AB14" s="498"/>
    </row>
    <row r="15" spans="1:32" ht="14.8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7.35" customHeight="1">
      <c r="A16" s="168"/>
      <c r="B16" s="491" t="s">
        <v>14</v>
      </c>
      <c r="C16" s="492"/>
      <c r="D16" s="493"/>
      <c r="E16" s="491" t="s">
        <v>15</v>
      </c>
      <c r="F16" s="493"/>
      <c r="G16" s="491" t="s">
        <v>16</v>
      </c>
      <c r="H16" s="492"/>
      <c r="I16" s="493"/>
      <c r="J16" s="491" t="s">
        <v>17</v>
      </c>
      <c r="K16" s="493"/>
      <c r="L16" s="491" t="s">
        <v>18</v>
      </c>
      <c r="M16" s="493"/>
      <c r="N16" s="491" t="s">
        <v>19</v>
      </c>
      <c r="O16" s="492"/>
      <c r="P16" s="492"/>
      <c r="Q16" s="492"/>
      <c r="R16" s="493"/>
      <c r="S16" s="491" t="s">
        <v>20</v>
      </c>
      <c r="T16" s="493"/>
      <c r="U16" s="491" t="s">
        <v>21</v>
      </c>
      <c r="V16" s="492"/>
      <c r="W16" s="493"/>
      <c r="X16" s="491" t="s">
        <v>22</v>
      </c>
      <c r="Y16" s="503"/>
      <c r="Z16" s="491" t="s">
        <v>23</v>
      </c>
      <c r="AA16" s="503"/>
      <c r="AB16" s="491" t="s">
        <v>44</v>
      </c>
      <c r="AC16" s="503"/>
      <c r="AD16" s="491" t="s">
        <v>7</v>
      </c>
      <c r="AE16" s="167"/>
    </row>
    <row r="17" spans="1:31" ht="22.15" customHeight="1">
      <c r="A17" s="168"/>
      <c r="B17" s="482" t="s">
        <v>24</v>
      </c>
      <c r="C17" s="483"/>
      <c r="D17" s="238" t="s">
        <v>25</v>
      </c>
      <c r="E17" s="238" t="s">
        <v>26</v>
      </c>
      <c r="F17" s="238" t="s">
        <v>25</v>
      </c>
      <c r="G17" s="482" t="s">
        <v>26</v>
      </c>
      <c r="H17" s="483"/>
      <c r="I17" s="238" t="s">
        <v>25</v>
      </c>
      <c r="J17" s="238" t="s">
        <v>26</v>
      </c>
      <c r="K17" s="238" t="s">
        <v>25</v>
      </c>
      <c r="L17" s="238" t="s">
        <v>26</v>
      </c>
      <c r="M17" s="238" t="s">
        <v>25</v>
      </c>
      <c r="N17" s="482" t="s">
        <v>26</v>
      </c>
      <c r="O17" s="507"/>
      <c r="P17" s="483"/>
      <c r="Q17" s="482" t="s">
        <v>25</v>
      </c>
      <c r="R17" s="483"/>
      <c r="S17" s="238" t="s">
        <v>26</v>
      </c>
      <c r="T17" s="238" t="s">
        <v>25</v>
      </c>
      <c r="U17" s="238" t="s">
        <v>26</v>
      </c>
      <c r="V17" s="482" t="s">
        <v>25</v>
      </c>
      <c r="W17" s="483"/>
      <c r="X17" s="504"/>
      <c r="Y17" s="505"/>
      <c r="Z17" s="504"/>
      <c r="AA17" s="505"/>
      <c r="AB17" s="504"/>
      <c r="AC17" s="505"/>
      <c r="AD17" s="506"/>
      <c r="AE17" s="167"/>
    </row>
    <row r="18" spans="1:31" ht="14.85" customHeight="1">
      <c r="A18" s="168"/>
      <c r="B18" s="516">
        <v>5403119002</v>
      </c>
      <c r="C18" s="517"/>
      <c r="D18" s="245">
        <v>517</v>
      </c>
      <c r="E18" s="242">
        <v>44800000</v>
      </c>
      <c r="F18" s="245">
        <v>18</v>
      </c>
      <c r="G18" s="516">
        <v>0</v>
      </c>
      <c r="H18" s="517"/>
      <c r="I18" s="245">
        <v>1</v>
      </c>
      <c r="J18" s="244">
        <v>0</v>
      </c>
      <c r="K18" s="246">
        <v>12</v>
      </c>
      <c r="L18" s="244">
        <v>3454575071</v>
      </c>
      <c r="M18" s="246">
        <v>566</v>
      </c>
      <c r="N18" s="510">
        <v>0</v>
      </c>
      <c r="O18" s="511"/>
      <c r="P18" s="512"/>
      <c r="Q18" s="513">
        <v>2</v>
      </c>
      <c r="R18" s="509"/>
      <c r="S18" s="244">
        <v>3774575071</v>
      </c>
      <c r="T18" s="246">
        <v>593</v>
      </c>
      <c r="U18" s="244">
        <v>3774575071</v>
      </c>
      <c r="V18" s="513">
        <v>595</v>
      </c>
      <c r="W18" s="509"/>
      <c r="X18" s="508" t="s">
        <v>8</v>
      </c>
      <c r="Y18" s="509"/>
      <c r="Z18" s="508" t="s">
        <v>27</v>
      </c>
      <c r="AA18" s="509"/>
      <c r="AB18" s="482" t="s">
        <v>43</v>
      </c>
      <c r="AC18" s="509"/>
      <c r="AD18" s="237" t="s">
        <v>64</v>
      </c>
      <c r="AE18" s="167"/>
    </row>
    <row r="19" spans="1:31" ht="29.6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514"/>
      <c r="AC19" s="515"/>
      <c r="AD19" s="166"/>
      <c r="AE19" s="167"/>
    </row>
    <row r="20" spans="1:31" ht="29.65" customHeight="1">
      <c r="A20" s="168"/>
      <c r="B20" s="484">
        <v>217193086188</v>
      </c>
      <c r="C20" s="485"/>
      <c r="D20" s="247">
        <v>3074</v>
      </c>
      <c r="E20" s="239">
        <v>52268250091</v>
      </c>
      <c r="F20" s="247">
        <v>231</v>
      </c>
      <c r="G20" s="484">
        <v>10813603000</v>
      </c>
      <c r="H20" s="485"/>
      <c r="I20" s="247">
        <v>66</v>
      </c>
      <c r="J20" s="241">
        <v>7912017500</v>
      </c>
      <c r="K20" s="248">
        <v>155</v>
      </c>
      <c r="L20" s="241">
        <v>364995094897</v>
      </c>
      <c r="M20" s="248">
        <v>3091</v>
      </c>
      <c r="N20" s="486">
        <v>15003871829970</v>
      </c>
      <c r="O20" s="487"/>
      <c r="P20" s="488"/>
      <c r="Q20" s="489">
        <v>134</v>
      </c>
      <c r="R20" s="483"/>
      <c r="S20" s="241">
        <v>405309247498</v>
      </c>
      <c r="T20" s="248">
        <v>3494</v>
      </c>
      <c r="U20" s="241">
        <v>15264487152748</v>
      </c>
      <c r="V20" s="489">
        <v>3560</v>
      </c>
      <c r="W20" s="483"/>
      <c r="X20" s="482" t="s">
        <v>8</v>
      </c>
      <c r="Y20" s="483"/>
      <c r="Z20" s="482" t="s">
        <v>27</v>
      </c>
      <c r="AA20" s="483"/>
      <c r="AB20" s="482" t="s">
        <v>28</v>
      </c>
      <c r="AC20" s="483"/>
      <c r="AD20" s="238" t="s">
        <v>65</v>
      </c>
      <c r="AE20" s="167"/>
    </row>
    <row r="21" spans="1:31" ht="10.35" customHeight="1">
      <c r="A21" s="168"/>
      <c r="B21" s="484">
        <v>27290713020</v>
      </c>
      <c r="C21" s="485"/>
      <c r="D21" s="247">
        <v>65</v>
      </c>
      <c r="E21" s="239">
        <v>7622122400</v>
      </c>
      <c r="F21" s="247">
        <v>5</v>
      </c>
      <c r="G21" s="484">
        <v>269350000</v>
      </c>
      <c r="H21" s="485"/>
      <c r="I21" s="247">
        <v>5</v>
      </c>
      <c r="J21" s="241">
        <v>11631058000</v>
      </c>
      <c r="K21" s="248">
        <v>7</v>
      </c>
      <c r="L21" s="241">
        <v>58998353772</v>
      </c>
      <c r="M21" s="248">
        <v>72</v>
      </c>
      <c r="N21" s="486">
        <v>690270796471</v>
      </c>
      <c r="O21" s="487"/>
      <c r="P21" s="488"/>
      <c r="Q21" s="489">
        <v>11</v>
      </c>
      <c r="R21" s="483"/>
      <c r="S21" s="241">
        <v>103821782992</v>
      </c>
      <c r="T21" s="248">
        <v>91</v>
      </c>
      <c r="U21" s="241">
        <v>794092579463</v>
      </c>
      <c r="V21" s="489">
        <v>102</v>
      </c>
      <c r="W21" s="483"/>
      <c r="X21" s="482" t="s">
        <v>8</v>
      </c>
      <c r="Y21" s="483"/>
      <c r="Z21" s="482" t="s">
        <v>27</v>
      </c>
      <c r="AA21" s="483"/>
      <c r="AB21" s="482" t="s">
        <v>42</v>
      </c>
      <c r="AC21" s="483"/>
      <c r="AD21" s="238" t="s">
        <v>66</v>
      </c>
      <c r="AE21" s="167"/>
    </row>
    <row r="22" spans="1:31" ht="29.65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29.65" customHeight="1"/>
    <row r="24" spans="1:31" ht="74.099999999999994" customHeight="1"/>
    <row r="25" spans="1:31" ht="62.1" customHeight="1"/>
    <row r="26" spans="1:31" ht="62.85" customHeight="1">
      <c r="A26" s="490" t="s">
        <v>9</v>
      </c>
      <c r="B26" s="490"/>
      <c r="C26" s="490"/>
      <c r="D26" s="490"/>
      <c r="E26" s="490"/>
      <c r="F26" s="490"/>
      <c r="G26" s="490"/>
      <c r="H26" s="490"/>
      <c r="I26" s="490"/>
      <c r="J26" s="490"/>
      <c r="K26" s="490"/>
      <c r="L26" s="490"/>
      <c r="M26" s="490"/>
      <c r="N26" s="490"/>
      <c r="O26" s="490"/>
      <c r="P26" s="490"/>
      <c r="Q26" s="490"/>
      <c r="R26" s="490"/>
    </row>
    <row r="27" spans="1:31" ht="5.85" customHeight="1"/>
    <row r="28" spans="1:31" ht="22.15" customHeight="1"/>
    <row r="29" spans="1:31" ht="1.5" customHeight="1"/>
  </sheetData>
  <mergeCells count="54"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Z18:AA18"/>
    <mergeCell ref="AB18:AC19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</mergeCells>
  <hyperlinks>
    <hyperlink ref="D18" r:id="rId1" display="http://172.16.90.7:88/ReportViewer.aspx?reportName=PProductStatisticsPecuniary&amp;@Clicked=Clicked&amp;@Detail=Pecuniary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param=1&amp;@CreateCaseType=&amp;@PBTradeUnitTypeID=&amp;@TradeUnitTypeID=" xr:uid="{00000000-0004-0000-9500-000000000000}"/>
    <hyperlink ref="F18" r:id="rId2" display="http://172.16.90.7:88/ReportViewer.aspx?reportName=PProductStatisticsDetailReport&amp;@Clicked=Clicked&amp;@Detail=Writ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1000000}"/>
    <hyperlink ref="I18" r:id="rId3" display="http://172.16.90.7:88/ReportViewer.aspx?reportName=PProductStatisticsDetailReport&amp;@Clicked=Clicked&amp;@Detail=Incapacity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2000000}"/>
    <hyperlink ref="K18" r:id="rId4" display="http://172.16.90.7:88/ReportViewer.aspx?reportName=PProductStatisticsDetailReport&amp;@Clicked=Clicked&amp;@Detail=Absolution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3000000}"/>
    <hyperlink ref="M18" r:id="rId5" display="http://172.16.90.7:88/ReportViewer.aspx?reportName=PProductStatisticsDetailReport&amp;@Clicked=Clicked&amp;@Detail=Penalty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4000000}"/>
    <hyperlink ref="Q18" r:id="rId6" display="http://172.16.90.7:88/ReportViewer.aspx?reportName=PProductStatisticsDetailReport&amp;@Clicked=Clicked&amp;@Detail=Remained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5000000}"/>
    <hyperlink ref="T18" r:id="rId7" display="http://172.16.90.7:88/ReportViewer.aspx?reportName=PProductStatisticsDetailReport&amp;@Clicked=Clicked&amp;@Detail=Output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6000000}"/>
    <hyperlink ref="V18" r:id="rId8" display="http://172.16.90.7:88/ReportViewer.aspx?reportName=PProductStatisticsDetailReport&amp;@Clicked=Clicked&amp;@Detail=Input&amp;@LCode=1&amp;@fromdatetime=1400/01/01&amp;@todatetime=1400/12/23&amp;@CaseSubject=پرونده ويژه بهداشت، دارو و درمان&amp;extension=xls&amp;@CodeSubject=3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7000000}"/>
    <hyperlink ref="D20" r:id="rId9" display="http://172.16.90.7:88/ReportViewer.aspx?reportName=PProductStatisticsPecuniary&amp;@Clicked=Clicked&amp;@Detail=Pecuniary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param=1&amp;@CreateCaseType=&amp;@PBTradeUnitTypeID=&amp;@TradeUnitTypeID=" xr:uid="{00000000-0004-0000-9500-000008000000}"/>
    <hyperlink ref="F20" r:id="rId10" display="http://172.16.90.7:88/ReportViewer.aspx?reportName=PProductStatisticsDetailReport&amp;@Clicked=Clicked&amp;@Detail=Writ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9000000}"/>
    <hyperlink ref="I20" r:id="rId11" display="http://172.16.90.7:88/ReportViewer.aspx?reportName=PProductStatisticsDetailReport&amp;@Clicked=Clicked&amp;@Detail=Incapacity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A000000}"/>
    <hyperlink ref="K20" r:id="rId12" display="http://172.16.90.7:88/ReportViewer.aspx?reportName=PProductStatisticsDetailReport&amp;@Clicked=Clicked&amp;@Detail=Absolution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B000000}"/>
    <hyperlink ref="M20" r:id="rId13" display="http://172.16.90.7:88/ReportViewer.aspx?reportName=PProductStatisticsDetailReport&amp;@Clicked=Clicked&amp;@Detail=Penalty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C000000}"/>
    <hyperlink ref="Q20" r:id="rId14" display="http://172.16.90.7:88/ReportViewer.aspx?reportName=PProductStatisticsDetailReport&amp;@Clicked=Clicked&amp;@Detail=Remained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D000000}"/>
    <hyperlink ref="T20" r:id="rId15" display="http://172.16.90.7:88/ReportViewer.aspx?reportName=PProductStatisticsDetailReport&amp;@Clicked=Clicked&amp;@Detail=Output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E000000}"/>
    <hyperlink ref="V20" r:id="rId16" display="http://172.16.90.7:88/ReportViewer.aspx?reportName=PProductStatisticsDetailReport&amp;@Clicked=Clicked&amp;@Detail=Input&amp;@LCode=1&amp;@fromdatetime=1400/01/01&amp;@todatetime=1400/12/23&amp;@CaseSubject=کالا و خدمات&amp;extension=xls&amp;@CodeSubject=1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0F000000}"/>
    <hyperlink ref="D21" r:id="rId17" display="http://172.16.90.7:88/ReportViewer.aspx?reportName=PProductStatisticsPecuniary&amp;@Clicked=Clicked&amp;@Detail=Pecuniary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param=1&amp;@CreateCaseType=&amp;@PBTradeUnitTypeID=&amp;@TradeUnitTypeID=" xr:uid="{00000000-0004-0000-9500-000010000000}"/>
    <hyperlink ref="F21" r:id="rId18" display="http://172.16.90.7:88/ReportViewer.aspx?reportName=PProductStatisticsDetailReport&amp;@Clicked=Clicked&amp;@Detail=Writ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11000000}"/>
    <hyperlink ref="I21" r:id="rId19" display="http://172.16.90.7:88/ReportViewer.aspx?reportName=PProductStatisticsDetailReport&amp;@Clicked=Clicked&amp;@Detail=Incapacity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12000000}"/>
    <hyperlink ref="K21" r:id="rId20" display="http://172.16.90.7:88/ReportViewer.aspx?reportName=PProductStatisticsDetailReport&amp;@Clicked=Clicked&amp;@Detail=Absolution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13000000}"/>
    <hyperlink ref="M21" r:id="rId21" display="http://172.16.90.7:88/ReportViewer.aspx?reportName=PProductStatisticsDetailReport&amp;@Clicked=Clicked&amp;@Detail=Penalty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14000000}"/>
    <hyperlink ref="Q21" r:id="rId22" display="http://172.16.90.7:88/ReportViewer.aspx?reportName=PProductStatisticsDetailReport&amp;@Clicked=Clicked&amp;@Detail=Remained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15000000}"/>
    <hyperlink ref="T21" r:id="rId23" display="http://172.16.90.7:88/ReportViewer.aspx?reportName=PProductStatisticsDetailReport&amp;@Clicked=Clicked&amp;@Detail=Output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16000000}"/>
    <hyperlink ref="V21" r:id="rId24" display="http://172.16.90.7:88/ReportViewer.aspx?reportName=PProductStatisticsDetailReport&amp;@Clicked=Clicked&amp;@Detail=Input&amp;@LCode=1&amp;@fromdatetime=1400/01/01&amp;@todatetime=1400/12/23&amp;@CaseSubject=پرونده قاچاق کالا و ارز&amp;extension=xls&amp;@CodeSubject=2&amp;@ViolationPriceFrom=&amp;@ViolationPriceTo=&amp;@IntroductionCode=&amp;@GExchangeUnitTitleid=&amp;@ViolationTypeid=&amp;@ProductCurrencyTypeLevelCode='1000480018501233%'&amp;@CaseType=اصلي&amp;@CodeCaseType=1&amp;@ImportanceDegree=('1','2','3')&amp;@guId=&amp;@CreateCaseType=&amp;@PBTradeUnitTypeID=&amp;@TradeUnitTypeID=" xr:uid="{00000000-0004-0000-9500-000017000000}"/>
  </hyperlinks>
  <pageMargins left="0.7" right="0.7" top="0.75" bottom="0.75" header="0.3" footer="0.3"/>
  <drawing r:id="rId25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148">
    <tabColor theme="7" tint="0.59999389629810485"/>
  </sheetPr>
  <dimension ref="A1:M26"/>
  <sheetViews>
    <sheetView rightToLeft="1" workbookViewId="0">
      <selection activeCell="M24" sqref="M24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(26)'!AB16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(26)'!AB18</f>
        <v>پرونده ويژه بهداشت، دارو و درمان</v>
      </c>
      <c r="B2" s="149">
        <f>D2+E2-C2</f>
        <v>0</v>
      </c>
      <c r="C2" s="149">
        <f>VALUE('Kala1400 (26)'!V18)</f>
        <v>595</v>
      </c>
      <c r="D2" s="149">
        <f>VALUE('Kala1400 (26)'!T18)</f>
        <v>593</v>
      </c>
      <c r="E2" s="149">
        <f>VALUE('Kala1400 (26)'!Q18)</f>
        <v>2</v>
      </c>
      <c r="F2" s="149">
        <f>VALUE('Kala1400 (26)'!B18)</f>
        <v>5403119002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(26)'!AB19</f>
        <v>0</v>
      </c>
      <c r="B3" s="149">
        <f t="shared" ref="B3:B26" si="0">D3+E3-C3</f>
        <v>0</v>
      </c>
      <c r="C3" s="149">
        <f>VALUE('Kala1400 (26)'!V19)</f>
        <v>0</v>
      </c>
      <c r="D3" s="149">
        <f>VALUE('Kala1400 (26)'!T19)</f>
        <v>0</v>
      </c>
      <c r="E3" s="149">
        <f>VALUE('Kala1400 (26)'!Q19)</f>
        <v>0</v>
      </c>
      <c r="F3" s="149">
        <f>VALUE('Kala1400 (26)'!B19)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(26)'!AB20</f>
        <v>کالا و خدمات</v>
      </c>
      <c r="B4" s="149">
        <f t="shared" si="0"/>
        <v>68</v>
      </c>
      <c r="C4" s="149">
        <f>VALUE('Kala1400 (26)'!V20)</f>
        <v>3560</v>
      </c>
      <c r="D4" s="149">
        <f>VALUE('Kala1400 (26)'!T20)</f>
        <v>3494</v>
      </c>
      <c r="E4" s="149">
        <f>VALUE('Kala1400 (26)'!Q20)</f>
        <v>134</v>
      </c>
      <c r="F4" s="149">
        <f>VALUE('Kala1400 (26)'!B20)</f>
        <v>217193086188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'Kala1400 (26)'!AB21</f>
        <v>پرونده قاچاق کالا و ارز</v>
      </c>
      <c r="B5" s="149">
        <f t="shared" si="0"/>
        <v>0</v>
      </c>
      <c r="C5" s="149">
        <f>VALUE('Kala1400 (26)'!V21)</f>
        <v>102</v>
      </c>
      <c r="D5" s="149">
        <f>VALUE('Kala1400 (26)'!T21)</f>
        <v>91</v>
      </c>
      <c r="E5" s="149">
        <f>VALUE('Kala1400 (26)'!Q21)</f>
        <v>11</v>
      </c>
      <c r="F5" s="149">
        <f>VALUE('Kala1400 (26)'!B21)</f>
        <v>27290713020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(26)'!AB22</f>
        <v>0</v>
      </c>
      <c r="B6" s="149">
        <f t="shared" si="0"/>
        <v>0</v>
      </c>
      <c r="C6" s="149">
        <f>VALUE('Kala1400 (26)'!V22)</f>
        <v>0</v>
      </c>
      <c r="D6" s="149">
        <f>VALUE('Kala1400 (26)'!T22)</f>
        <v>0</v>
      </c>
      <c r="E6" s="149">
        <f>VALUE('Kala1400 (26)'!Q22)</f>
        <v>0</v>
      </c>
      <c r="F6" s="149">
        <f>VALUE('Kala1400 (26)'!B22)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(26)'!AB23</f>
        <v>0</v>
      </c>
      <c r="B7" s="149">
        <f t="shared" si="0"/>
        <v>0</v>
      </c>
      <c r="C7" s="149">
        <f>VALUE('Kala1400 (26)'!V23)</f>
        <v>0</v>
      </c>
      <c r="D7" s="149">
        <f>VALUE('Kala1400 (26)'!T23)</f>
        <v>0</v>
      </c>
      <c r="E7" s="149">
        <f>VALUE('Kala1400 (26)'!Q23)</f>
        <v>0</v>
      </c>
      <c r="F7" s="149">
        <f>VALUE('Kala1400 (26)'!B23)</f>
        <v>0</v>
      </c>
    </row>
    <row r="8" spans="1:13">
      <c r="A8" s="149">
        <f>'Kala1400 (26)'!AB24</f>
        <v>0</v>
      </c>
      <c r="B8" s="149">
        <f t="shared" si="0"/>
        <v>0</v>
      </c>
      <c r="C8" s="149">
        <f>VALUE('Kala1400 (26)'!V24)</f>
        <v>0</v>
      </c>
      <c r="D8" s="149">
        <f>VALUE('Kala1400 (26)'!T24)</f>
        <v>0</v>
      </c>
      <c r="E8" s="149">
        <f>VALUE('Kala1400 (26)'!Q24)</f>
        <v>0</v>
      </c>
      <c r="F8" s="149">
        <f>VALUE('Kala1400 (26)'!B24)</f>
        <v>0</v>
      </c>
    </row>
    <row r="9" spans="1:13">
      <c r="A9" s="149">
        <f>'Kala1400 (26)'!AB25</f>
        <v>0</v>
      </c>
      <c r="B9" s="149">
        <f t="shared" si="0"/>
        <v>0</v>
      </c>
      <c r="C9" s="149">
        <f>VALUE('Kala1400 (26)'!V25)</f>
        <v>0</v>
      </c>
      <c r="D9" s="149">
        <f>VALUE('Kala1400 (26)'!T25)</f>
        <v>0</v>
      </c>
      <c r="E9" s="149">
        <f>VALUE('Kala1400 (26)'!Q25)</f>
        <v>0</v>
      </c>
      <c r="F9" s="149">
        <f>VALUE('Kala1400 (26)'!B25)</f>
        <v>0</v>
      </c>
    </row>
    <row r="10" spans="1:13">
      <c r="A10" s="149">
        <f>'Kala1400 (26)'!AB26</f>
        <v>0</v>
      </c>
      <c r="B10" s="149">
        <f t="shared" si="0"/>
        <v>0</v>
      </c>
      <c r="C10" s="149">
        <f>VALUE('Kala1400 (26)'!V26)</f>
        <v>0</v>
      </c>
      <c r="D10" s="149">
        <f>VALUE('Kala1400 (26)'!T26)</f>
        <v>0</v>
      </c>
      <c r="E10" s="149">
        <f>VALUE('Kala1400 (26)'!Q26)</f>
        <v>0</v>
      </c>
      <c r="F10" s="149">
        <f>VALUE('Kala1400 (26)'!B26)</f>
        <v>0</v>
      </c>
    </row>
    <row r="11" spans="1:13">
      <c r="A11" s="149">
        <f>'Kala1400 (26)'!AB27</f>
        <v>0</v>
      </c>
      <c r="B11" s="149">
        <f t="shared" si="0"/>
        <v>0</v>
      </c>
      <c r="C11" s="149">
        <f>VALUE('Kala1400 (26)'!V27)</f>
        <v>0</v>
      </c>
      <c r="D11" s="149">
        <f>VALUE('Kala1400 (26)'!T27)</f>
        <v>0</v>
      </c>
      <c r="E11" s="149">
        <f>VALUE('Kala1400 (26)'!Q27)</f>
        <v>0</v>
      </c>
      <c r="F11" s="149">
        <f>VALUE('Kala1400 (26)'!B27)</f>
        <v>0</v>
      </c>
    </row>
    <row r="12" spans="1:13">
      <c r="A12" s="149">
        <f>'Kala1400 (26)'!AB28</f>
        <v>0</v>
      </c>
      <c r="B12" s="149">
        <f t="shared" si="0"/>
        <v>0</v>
      </c>
      <c r="C12" s="149">
        <f>VALUE('Kala1400 (26)'!V28)</f>
        <v>0</v>
      </c>
      <c r="D12" s="149">
        <f>VALUE('Kala1400 (26)'!T28)</f>
        <v>0</v>
      </c>
      <c r="E12" s="149">
        <f>VALUE('Kala1400 (26)'!Q28)</f>
        <v>0</v>
      </c>
      <c r="F12" s="149">
        <f>VALUE('Kala1400 (26)'!B28)</f>
        <v>0</v>
      </c>
    </row>
    <row r="13" spans="1:13">
      <c r="A13" s="149">
        <f>'Kala1400 (26)'!AB29</f>
        <v>0</v>
      </c>
      <c r="B13" s="149">
        <f t="shared" si="0"/>
        <v>0</v>
      </c>
      <c r="C13" s="149">
        <f>VALUE('Kala1400 (26)'!V29)</f>
        <v>0</v>
      </c>
      <c r="D13" s="149">
        <f>VALUE('Kala1400 (26)'!T29)</f>
        <v>0</v>
      </c>
      <c r="E13" s="149">
        <f>VALUE('Kala1400 (26)'!Q29)</f>
        <v>0</v>
      </c>
      <c r="F13" s="149">
        <f>VALUE('Kala1400 (26)'!B29)</f>
        <v>0</v>
      </c>
    </row>
    <row r="14" spans="1:13">
      <c r="A14" s="149">
        <f>'Kala1400 (26)'!AB30</f>
        <v>0</v>
      </c>
      <c r="B14" s="149">
        <f t="shared" si="0"/>
        <v>0</v>
      </c>
      <c r="C14" s="149">
        <f>VALUE('Kala1400 (26)'!V30)</f>
        <v>0</v>
      </c>
      <c r="D14" s="149">
        <f>VALUE('Kala1400 (26)'!T30)</f>
        <v>0</v>
      </c>
      <c r="E14" s="149">
        <f>VALUE('Kala1400 (26)'!Q30)</f>
        <v>0</v>
      </c>
      <c r="F14" s="149">
        <f>VALUE('Kala1400 (26)'!B30)</f>
        <v>0</v>
      </c>
    </row>
    <row r="15" spans="1:13">
      <c r="A15" s="149">
        <f>'Kala1400 (26)'!AB31</f>
        <v>0</v>
      </c>
      <c r="B15" s="149">
        <f t="shared" si="0"/>
        <v>0</v>
      </c>
      <c r="C15" s="149">
        <f>VALUE('Kala1400 (26)'!V31)</f>
        <v>0</v>
      </c>
      <c r="D15" s="149">
        <f>VALUE('Kala1400 (26)'!T31)</f>
        <v>0</v>
      </c>
      <c r="E15" s="149">
        <f>VALUE('Kala1400 (26)'!Q31)</f>
        <v>0</v>
      </c>
      <c r="F15" s="149">
        <f>VALUE('Kala1400 (26)'!B31)</f>
        <v>0</v>
      </c>
    </row>
    <row r="16" spans="1:13">
      <c r="A16" s="149">
        <f>'Kala1400 (26)'!AB32</f>
        <v>0</v>
      </c>
      <c r="B16" s="149">
        <f t="shared" si="0"/>
        <v>0</v>
      </c>
      <c r="C16" s="149">
        <f>VALUE('Kala1400 (26)'!V32)</f>
        <v>0</v>
      </c>
      <c r="D16" s="149">
        <f>VALUE('Kala1400 (26)'!T32)</f>
        <v>0</v>
      </c>
      <c r="E16" s="149">
        <f>VALUE('Kala1400 (26)'!Q32)</f>
        <v>0</v>
      </c>
      <c r="F16" s="149">
        <f>VALUE('Kala1400 (26)'!B32)</f>
        <v>0</v>
      </c>
    </row>
    <row r="17" spans="1:6">
      <c r="A17" s="149">
        <f>'Kala1400 (26)'!AB33</f>
        <v>0</v>
      </c>
      <c r="B17" s="149">
        <f t="shared" si="0"/>
        <v>0</v>
      </c>
      <c r="C17" s="149">
        <f>VALUE('Kala1400 (26)'!V33)</f>
        <v>0</v>
      </c>
      <c r="D17" s="149">
        <f>VALUE('Kala1400 (26)'!T33)</f>
        <v>0</v>
      </c>
      <c r="E17" s="149">
        <f>VALUE('Kala1400 (26)'!Q33)</f>
        <v>0</v>
      </c>
      <c r="F17" s="149">
        <f>VALUE('Kala1400 (26)'!B33)</f>
        <v>0</v>
      </c>
    </row>
    <row r="18" spans="1:6">
      <c r="A18" s="149">
        <f>'Kala1400 (26)'!AB34</f>
        <v>0</v>
      </c>
      <c r="B18" s="149">
        <f t="shared" si="0"/>
        <v>0</v>
      </c>
      <c r="C18" s="149">
        <f>VALUE('Kala1400 (26)'!V34)</f>
        <v>0</v>
      </c>
      <c r="D18" s="149">
        <f>VALUE('Kala1400 (26)'!T34)</f>
        <v>0</v>
      </c>
      <c r="E18" s="149">
        <f>VALUE('Kala1400 (26)'!Q34)</f>
        <v>0</v>
      </c>
      <c r="F18" s="149">
        <f>VALUE('Kala1400 (26)'!B34)</f>
        <v>0</v>
      </c>
    </row>
    <row r="19" spans="1:6">
      <c r="A19" s="149">
        <f>'Kala1400 (26)'!AB35</f>
        <v>0</v>
      </c>
      <c r="B19" s="149">
        <f t="shared" si="0"/>
        <v>0</v>
      </c>
      <c r="C19" s="149">
        <f>VALUE('Kala1400 (26)'!V35)</f>
        <v>0</v>
      </c>
      <c r="D19" s="149">
        <f>VALUE('Kala1400 (26)'!T35)</f>
        <v>0</v>
      </c>
      <c r="E19" s="149">
        <f>VALUE('Kala1400 (26)'!Q35)</f>
        <v>0</v>
      </c>
      <c r="F19" s="149">
        <f>VALUE('Kala1400 (26)'!B35)</f>
        <v>0</v>
      </c>
    </row>
    <row r="20" spans="1:6">
      <c r="A20" s="149">
        <f>'Kala1400 (26)'!AB36</f>
        <v>0</v>
      </c>
      <c r="B20" s="149">
        <f t="shared" si="0"/>
        <v>0</v>
      </c>
      <c r="C20" s="149">
        <f>VALUE('Kala1400 (26)'!V36)</f>
        <v>0</v>
      </c>
      <c r="D20" s="149">
        <f>VALUE('Kala1400 (26)'!T36)</f>
        <v>0</v>
      </c>
      <c r="E20" s="149">
        <f>VALUE('Kala1400 (26)'!Q36)</f>
        <v>0</v>
      </c>
      <c r="F20" s="149">
        <f>VALUE('Kala1400 (26)'!B36)</f>
        <v>0</v>
      </c>
    </row>
    <row r="21" spans="1:6">
      <c r="A21" s="149">
        <f>'Kala1400 (26)'!AB37</f>
        <v>0</v>
      </c>
      <c r="B21" s="149">
        <f t="shared" si="0"/>
        <v>0</v>
      </c>
      <c r="C21" s="149">
        <f>VALUE('Kala1400 (26)'!V37)</f>
        <v>0</v>
      </c>
      <c r="D21" s="149">
        <f>VALUE('Kala1400 (26)'!T37)</f>
        <v>0</v>
      </c>
      <c r="E21" s="149">
        <f>VALUE('Kala1400 (26)'!Q37)</f>
        <v>0</v>
      </c>
      <c r="F21" s="149">
        <f>VALUE('Kala1400 (26)'!B37)</f>
        <v>0</v>
      </c>
    </row>
    <row r="22" spans="1:6">
      <c r="A22" s="149">
        <f>'Kala1400 (26)'!AB38</f>
        <v>0</v>
      </c>
      <c r="B22" s="149">
        <f t="shared" si="0"/>
        <v>0</v>
      </c>
      <c r="C22" s="149">
        <f>VALUE('Kala1400 (26)'!V38)</f>
        <v>0</v>
      </c>
      <c r="D22" s="149">
        <f>VALUE('Kala1400 (26)'!T38)</f>
        <v>0</v>
      </c>
      <c r="E22" s="149">
        <f>VALUE('Kala1400 (26)'!Q38)</f>
        <v>0</v>
      </c>
      <c r="F22" s="149">
        <f>VALUE('Kala1400 (26)'!B38)</f>
        <v>0</v>
      </c>
    </row>
    <row r="23" spans="1:6">
      <c r="A23" s="149">
        <f>'Kala1400 (26)'!AB39</f>
        <v>0</v>
      </c>
      <c r="B23" s="149">
        <f t="shared" si="0"/>
        <v>0</v>
      </c>
      <c r="C23" s="149">
        <f>VALUE('Kala1400 (26)'!V39)</f>
        <v>0</v>
      </c>
      <c r="D23" s="149">
        <f>VALUE('Kala1400 (26)'!T39)</f>
        <v>0</v>
      </c>
      <c r="E23" s="149">
        <f>VALUE('Kala1400 (26)'!Q39)</f>
        <v>0</v>
      </c>
      <c r="F23" s="149">
        <f>VALUE('Kala1400 (26)'!B39)</f>
        <v>0</v>
      </c>
    </row>
    <row r="24" spans="1:6">
      <c r="A24" s="149">
        <f>'Kala1400 (26)'!AB40</f>
        <v>0</v>
      </c>
      <c r="B24" s="149">
        <f t="shared" si="0"/>
        <v>0</v>
      </c>
      <c r="C24" s="149">
        <f>VALUE('Kala1400 (26)'!V40)</f>
        <v>0</v>
      </c>
      <c r="D24" s="149">
        <f>VALUE('Kala1400 (26)'!T40)</f>
        <v>0</v>
      </c>
      <c r="E24" s="149">
        <f>VALUE('Kala1400 (26)'!Q40)</f>
        <v>0</v>
      </c>
      <c r="F24" s="149">
        <f>VALUE('Kala1400 (26)'!B40)</f>
        <v>0</v>
      </c>
    </row>
    <row r="25" spans="1:6">
      <c r="A25" s="149">
        <f>'Kala1400 (26)'!AB41</f>
        <v>0</v>
      </c>
      <c r="B25" s="149">
        <f t="shared" si="0"/>
        <v>0</v>
      </c>
      <c r="C25" s="149">
        <f>VALUE('Kala1400 (26)'!V41)</f>
        <v>0</v>
      </c>
      <c r="D25" s="149">
        <f>VALUE('Kala1400 (26)'!T41)</f>
        <v>0</v>
      </c>
      <c r="E25" s="149">
        <f>VALUE('Kala1400 (26)'!Q41)</f>
        <v>0</v>
      </c>
      <c r="F25" s="149">
        <f>VALUE('Kala1400 (26)'!B41)</f>
        <v>0</v>
      </c>
    </row>
    <row r="26" spans="1:6">
      <c r="A26" s="149">
        <f>'Kala1400 (26)'!AB42</f>
        <v>0</v>
      </c>
      <c r="B26" s="149">
        <f t="shared" si="0"/>
        <v>0</v>
      </c>
      <c r="C26" s="149">
        <f>VALUE('Kala1400 (26)'!V42)</f>
        <v>0</v>
      </c>
      <c r="D26" s="149">
        <f>VALUE('Kala1400 (26)'!T42)</f>
        <v>0</v>
      </c>
      <c r="E26" s="149">
        <f>VALUE('Kala1400 (26)'!Q42)</f>
        <v>0</v>
      </c>
      <c r="F26" s="149">
        <f>VALUE('Kala1400 (26)'!B42)</f>
        <v>0</v>
      </c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149">
    <tabColor rgb="FF7030A0"/>
    <pageSetUpPr fitToPage="1"/>
  </sheetPr>
  <dimension ref="A3:J26"/>
  <sheetViews>
    <sheetView rightToLeft="1" zoomScale="80" zoomScaleNormal="80" workbookViewId="0">
      <selection activeCell="M24" sqref="M24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(26)'!$A$2:$G$10,2,FALSE),0)</f>
        <v>68</v>
      </c>
      <c r="D6" s="21">
        <f>IFERROR(VLOOKUP($A6,'FKala1400 (26)'!$A$2:$G$10,3,FALSE),0)</f>
        <v>3560</v>
      </c>
      <c r="E6" s="21">
        <f>IFERROR(VLOOKUP($A6,'FKala1400 (26)'!$A$2:$G$10,4,FALSE),0)</f>
        <v>3494</v>
      </c>
      <c r="F6" s="21">
        <f>IFERROR(VLOOKUP($A6,'FKala1400 (26)'!$A$2:$G$10,5,FALSE),0)</f>
        <v>134</v>
      </c>
      <c r="G6" s="119">
        <f>IFERROR(VLOOKUP($A6,'FKala1400 (26)'!$A$2:$G$10,6,FALSE),0)</f>
        <v>217193086188</v>
      </c>
    </row>
    <row r="7" spans="1:10">
      <c r="A7" s="299"/>
      <c r="B7" s="23" t="s">
        <v>297</v>
      </c>
      <c r="C7" s="24">
        <f>IFERROR(VLOOKUP($A6,'FKala99 (26)'!$A$2:$G$10,2,FALSE),0)</f>
        <v>99</v>
      </c>
      <c r="D7" s="24">
        <f>IFERROR(VLOOKUP($A6,'FKala99 (26)'!$A$2:$G$10,3,FALSE),0)</f>
        <v>2589</v>
      </c>
      <c r="E7" s="24">
        <f>IFERROR(VLOOKUP($A6,'FKala99 (26)'!$A$2:$G$10,4,FALSE),0)</f>
        <v>2545</v>
      </c>
      <c r="F7" s="24">
        <f>IFERROR(VLOOKUP($A6,'FKala99 (26)'!$A$2:$G$10,5,FALSE),0)</f>
        <v>143</v>
      </c>
      <c r="G7" s="24">
        <f>IFERROR(VLOOKUP($A6,'FKala99 (26)'!$A$2:$G$10,6,FALSE),0)</f>
        <v>129648374864</v>
      </c>
    </row>
    <row r="8" spans="1:10" ht="30" customHeight="1" thickBot="1">
      <c r="A8" s="300"/>
      <c r="B8" s="26" t="s">
        <v>51</v>
      </c>
      <c r="C8" s="27">
        <f>IFERROR(C6/C7-1,"-")</f>
        <v>-0.31313131313131315</v>
      </c>
      <c r="D8" s="27">
        <f>IFERROR(D6/D7-1,"-")</f>
        <v>0.3750482811896485</v>
      </c>
      <c r="E8" s="27">
        <f>IFERROR(E6/E7-1,"-")</f>
        <v>0.3728880157170924</v>
      </c>
      <c r="F8" s="27">
        <f>IFERROR(F6/F7-1,"-")</f>
        <v>-6.2937062937062915E-2</v>
      </c>
      <c r="G8" s="27">
        <f>IFERROR(G6/G7-1,"-")</f>
        <v>0.67524727105784099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(26)'!$A$2:$G$10,2,FALSE),0)</f>
        <v>0</v>
      </c>
      <c r="D9" s="21">
        <f>IFERROR(VLOOKUP($A9,'FKala1400 (26)'!$A$2:$G$10,3,FALSE),0)</f>
        <v>595</v>
      </c>
      <c r="E9" s="21">
        <f>IFERROR(VLOOKUP($A9,'FKala1400 (26)'!$A$2:$G$10,4,FALSE),0)</f>
        <v>593</v>
      </c>
      <c r="F9" s="21">
        <f>IFERROR(VLOOKUP($A9,'FKala1400 (26)'!$A$2:$G$10,5,FALSE),0)</f>
        <v>2</v>
      </c>
      <c r="G9" s="55">
        <f>IFERROR(VLOOKUP($A9,'FKala1400 (26)'!$A$2:$G$10,6,FALSE),0)</f>
        <v>5403119002</v>
      </c>
    </row>
    <row r="10" spans="1:10" ht="21" customHeight="1">
      <c r="A10" s="301"/>
      <c r="B10" s="23" t="s">
        <v>297</v>
      </c>
      <c r="C10" s="24">
        <f>IFERROR(VLOOKUP($A9,'FKala99 (26)'!$A$2:$G$10,2,FALSE),0)</f>
        <v>2</v>
      </c>
      <c r="D10" s="24">
        <f>IFERROR(VLOOKUP($A9,'FKala99 (26)'!$A$2:$G$10,3,FALSE),0)</f>
        <v>260</v>
      </c>
      <c r="E10" s="24">
        <f>IFERROR(VLOOKUP($A9,'FKala99 (26)'!$A$2:$G$10,4,FALSE),0)</f>
        <v>258</v>
      </c>
      <c r="F10" s="24">
        <f>IFERROR(VLOOKUP($A9,'FKala99 (26)'!$A$2:$G$10,5,FALSE),0)</f>
        <v>4</v>
      </c>
      <c r="G10" s="24">
        <f>IFERROR(VLOOKUP($A9,'FKala99 (26)'!$A$2:$G$10,6,FALSE),0)</f>
        <v>844502500</v>
      </c>
    </row>
    <row r="11" spans="1:10" ht="30" customHeight="1" thickBot="1">
      <c r="A11" s="301"/>
      <c r="B11" s="29" t="s">
        <v>51</v>
      </c>
      <c r="C11" s="30">
        <f>IFERROR(C9/C10-1,"-")</f>
        <v>-1</v>
      </c>
      <c r="D11" s="30">
        <f>IFERROR(D9/D10-1,"-")</f>
        <v>1.2884615384615383</v>
      </c>
      <c r="E11" s="30">
        <f>IFERROR(E9/E10-1,"-")</f>
        <v>1.2984496124031009</v>
      </c>
      <c r="F11" s="30">
        <f>IFERROR(F9/F10-1,"-")</f>
        <v>-0.5</v>
      </c>
      <c r="G11" s="30">
        <f>IFERROR(G9/G10-1,"-")</f>
        <v>5.3979905352559641</v>
      </c>
    </row>
    <row r="12" spans="1:10" ht="21" customHeight="1">
      <c r="A12" s="302" t="s">
        <v>42</v>
      </c>
      <c r="B12" s="32" t="s">
        <v>104</v>
      </c>
      <c r="C12" s="33">
        <f>IFERROR(VLOOKUP($A12,'FKala1400 (26)'!$A$2:$G$10,2,FALSE),0)</f>
        <v>0</v>
      </c>
      <c r="D12" s="34">
        <f>IFERROR(VLOOKUP($A12,'FKala1400 (26)'!$A$2:$G$10,3,FALSE),0)</f>
        <v>102</v>
      </c>
      <c r="E12" s="34">
        <f>IFERROR(VLOOKUP($A12,'FKala1400 (26)'!$A$2:$G$10,4,FALSE),0)</f>
        <v>91</v>
      </c>
      <c r="F12" s="34">
        <f>IFERROR(VLOOKUP($A12,'FKala1400 (26)'!$A$2:$G$10,5,FALSE),0)</f>
        <v>11</v>
      </c>
      <c r="G12" s="57">
        <f>IFERROR(VLOOKUP($A12,'FKala1400 (26)'!$A$2:$G$10,6,FALSE),0)</f>
        <v>27290713020</v>
      </c>
    </row>
    <row r="13" spans="1:10" ht="21" customHeight="1">
      <c r="A13" s="301"/>
      <c r="B13" s="23" t="s">
        <v>297</v>
      </c>
      <c r="C13" s="24">
        <f>IFERROR(VLOOKUP($A12,'FKala99 (26)'!$A$2:$G$10,2,FALSE),0)</f>
        <v>4</v>
      </c>
      <c r="D13" s="24">
        <f>IFERROR(VLOOKUP($A12,'FKala99 (26)'!$A$2:$G$10,3,FALSE),0)</f>
        <v>110</v>
      </c>
      <c r="E13" s="24">
        <f>IFERROR(VLOOKUP($A12,'FKala99 (26)'!$A$2:$G$10,4,FALSE),0)</f>
        <v>111</v>
      </c>
      <c r="F13" s="24">
        <f>IFERROR(VLOOKUP($A12,'FKala99 (26)'!$A$2:$G$10,5,FALSE),0)</f>
        <v>3</v>
      </c>
      <c r="G13" s="24">
        <f>IFERROR(VLOOKUP($A12,'FKala99 (26)'!$A$2:$G$10,6,FALSE),0)</f>
        <v>7509517622</v>
      </c>
    </row>
    <row r="14" spans="1:10" ht="30" customHeight="1" thickBot="1">
      <c r="A14" s="301"/>
      <c r="B14" s="36" t="s">
        <v>51</v>
      </c>
      <c r="C14" s="30">
        <f>IFERROR(C12/C13-1,"-")</f>
        <v>-1</v>
      </c>
      <c r="D14" s="30">
        <f>IFERROR(D12/D13-1,"-")</f>
        <v>-7.2727272727272751E-2</v>
      </c>
      <c r="E14" s="30">
        <f>IFERROR(E12/E13-1,"-")</f>
        <v>-0.18018018018018023</v>
      </c>
      <c r="F14" s="30">
        <f>IFERROR(F12/F13-1,"-")</f>
        <v>2.6666666666666665</v>
      </c>
      <c r="G14" s="30">
        <f>IFERROR(G12/G13-1,"-")</f>
        <v>2.6341499406098605</v>
      </c>
    </row>
    <row r="15" spans="1:10">
      <c r="A15" s="413" t="s">
        <v>59</v>
      </c>
      <c r="B15" s="37" t="s">
        <v>104</v>
      </c>
      <c r="C15" s="38">
        <f>C12+C9+C6</f>
        <v>68</v>
      </c>
      <c r="D15" s="38">
        <f t="shared" ref="D15:G16" si="0">D12+D9+D6</f>
        <v>4257</v>
      </c>
      <c r="E15" s="38">
        <f t="shared" si="0"/>
        <v>4178</v>
      </c>
      <c r="F15" s="38">
        <f t="shared" si="0"/>
        <v>147</v>
      </c>
      <c r="G15" s="38">
        <f t="shared" si="0"/>
        <v>249886918210</v>
      </c>
    </row>
    <row r="16" spans="1:10" ht="21.75" thickBot="1">
      <c r="A16" s="414"/>
      <c r="B16" s="23" t="s">
        <v>297</v>
      </c>
      <c r="C16" s="40">
        <f>C13+C10+C7</f>
        <v>105</v>
      </c>
      <c r="D16" s="40">
        <f t="shared" si="0"/>
        <v>2959</v>
      </c>
      <c r="E16" s="40">
        <f t="shared" si="0"/>
        <v>2914</v>
      </c>
      <c r="F16" s="40">
        <f t="shared" si="0"/>
        <v>150</v>
      </c>
      <c r="G16" s="40">
        <f t="shared" si="0"/>
        <v>138002394986</v>
      </c>
    </row>
    <row r="17" spans="1:7" ht="30" customHeight="1" thickBot="1">
      <c r="A17" s="415"/>
      <c r="B17" s="42" t="s">
        <v>51</v>
      </c>
      <c r="C17" s="43">
        <f>IFERROR(C15/C16-1,"-")</f>
        <v>-0.35238095238095235</v>
      </c>
      <c r="D17" s="43">
        <f>IFERROR(D15/D16-1,"-")</f>
        <v>0.4386617100371748</v>
      </c>
      <c r="E17" s="43">
        <f>IFERROR(E15/E16-1,"-")</f>
        <v>0.43376801647220309</v>
      </c>
      <c r="F17" s="43">
        <f>IFERROR(F15/F16-1,"-")</f>
        <v>-2.0000000000000018E-2</v>
      </c>
      <c r="G17" s="43">
        <f>IFERROR(G15/G16-1,"-")</f>
        <v>0.81074334423942718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150">
    <tabColor rgb="FF92D050"/>
  </sheetPr>
  <dimension ref="A1:AF28"/>
  <sheetViews>
    <sheetView topLeftCell="B2" zoomScale="80" zoomScaleNormal="80" workbookViewId="0">
      <selection activeCell="B20" sqref="B20:C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290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292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291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11.1" customHeight="1">
      <c r="C8" s="333"/>
      <c r="D8" s="333"/>
      <c r="E8" s="333"/>
      <c r="F8" s="333"/>
      <c r="G8" s="333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C10" s="327" t="s">
        <v>10</v>
      </c>
      <c r="D10" s="327"/>
      <c r="E10" s="327"/>
      <c r="F10" s="327"/>
      <c r="G10" s="327"/>
      <c r="O10" s="332"/>
      <c r="P10" s="332"/>
      <c r="Q10" s="332"/>
    </row>
    <row r="11" spans="1:32" ht="14.1" customHeight="1">
      <c r="C11" s="327"/>
      <c r="D11" s="327"/>
      <c r="E11" s="327"/>
      <c r="F11" s="327"/>
      <c r="G11" s="327"/>
    </row>
    <row r="12" spans="1:32" ht="7.3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22.1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97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14.85" customHeight="1">
      <c r="W16" s="433"/>
      <c r="X16" s="433"/>
      <c r="Y16" s="433"/>
      <c r="Z16" s="433"/>
      <c r="AA16" s="433"/>
      <c r="AB16" s="433"/>
    </row>
    <row r="17" spans="1:31" ht="29.6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29.65" customHeight="1">
      <c r="A18" s="168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167"/>
    </row>
    <row r="19" spans="1:31" ht="10.35" customHeight="1">
      <c r="A19" s="168"/>
      <c r="B19" s="340" t="s">
        <v>24</v>
      </c>
      <c r="C19" s="416"/>
      <c r="D19" s="228" t="s">
        <v>25</v>
      </c>
      <c r="E19" s="228" t="s">
        <v>26</v>
      </c>
      <c r="F19" s="228" t="s">
        <v>25</v>
      </c>
      <c r="G19" s="340" t="s">
        <v>26</v>
      </c>
      <c r="H19" s="416"/>
      <c r="I19" s="228" t="s">
        <v>25</v>
      </c>
      <c r="J19" s="228" t="s">
        <v>26</v>
      </c>
      <c r="K19" s="228" t="s">
        <v>25</v>
      </c>
      <c r="L19" s="228" t="s">
        <v>26</v>
      </c>
      <c r="M19" s="228" t="s">
        <v>25</v>
      </c>
      <c r="N19" s="340" t="s">
        <v>26</v>
      </c>
      <c r="O19" s="430"/>
      <c r="P19" s="416"/>
      <c r="Q19" s="340" t="s">
        <v>25</v>
      </c>
      <c r="R19" s="416"/>
      <c r="S19" s="228" t="s">
        <v>26</v>
      </c>
      <c r="T19" s="228" t="s">
        <v>25</v>
      </c>
      <c r="U19" s="228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167"/>
    </row>
    <row r="20" spans="1:31" ht="29.65" customHeight="1">
      <c r="A20" s="168"/>
      <c r="B20" s="423">
        <v>24750000</v>
      </c>
      <c r="C20" s="424"/>
      <c r="D20" s="160">
        <v>9</v>
      </c>
      <c r="E20" s="230">
        <v>0</v>
      </c>
      <c r="F20" s="160">
        <v>0</v>
      </c>
      <c r="G20" s="423">
        <v>0</v>
      </c>
      <c r="H20" s="424"/>
      <c r="I20" s="160">
        <v>0</v>
      </c>
      <c r="J20" s="235">
        <v>0</v>
      </c>
      <c r="K20" s="234">
        <v>0</v>
      </c>
      <c r="L20" s="235">
        <v>824000000</v>
      </c>
      <c r="M20" s="234">
        <v>9</v>
      </c>
      <c r="N20" s="425">
        <v>0</v>
      </c>
      <c r="O20" s="426"/>
      <c r="P20" s="427"/>
      <c r="Q20" s="428">
        <v>0</v>
      </c>
      <c r="R20" s="429"/>
      <c r="S20" s="235">
        <v>824000000</v>
      </c>
      <c r="T20" s="234">
        <v>9</v>
      </c>
      <c r="U20" s="235">
        <v>824000000</v>
      </c>
      <c r="V20" s="428">
        <v>9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229" t="s">
        <v>64</v>
      </c>
      <c r="AE20" s="167"/>
    </row>
    <row r="21" spans="1:31" ht="29.6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431"/>
      <c r="AC21" s="432"/>
      <c r="AD21" s="166"/>
      <c r="AE21" s="167"/>
    </row>
    <row r="22" spans="1:31" ht="74.099999999999994" customHeight="1">
      <c r="A22" s="168"/>
      <c r="B22" s="417">
        <v>8622493825565</v>
      </c>
      <c r="C22" s="418"/>
      <c r="D22" s="163">
        <v>561</v>
      </c>
      <c r="E22" s="231">
        <v>42310659862887</v>
      </c>
      <c r="F22" s="163">
        <v>310</v>
      </c>
      <c r="G22" s="417">
        <v>5000902161944</v>
      </c>
      <c r="H22" s="418"/>
      <c r="I22" s="163">
        <v>71</v>
      </c>
      <c r="J22" s="232">
        <v>30724659111077</v>
      </c>
      <c r="K22" s="233">
        <v>154</v>
      </c>
      <c r="L22" s="232">
        <v>5369329167918</v>
      </c>
      <c r="M22" s="233">
        <v>667</v>
      </c>
      <c r="N22" s="419">
        <v>22376668361188</v>
      </c>
      <c r="O22" s="420"/>
      <c r="P22" s="421"/>
      <c r="Q22" s="422">
        <v>183</v>
      </c>
      <c r="R22" s="416"/>
      <c r="S22" s="232">
        <v>83371429967086</v>
      </c>
      <c r="T22" s="233">
        <v>1187</v>
      </c>
      <c r="U22" s="232">
        <v>105647037856335</v>
      </c>
      <c r="V22" s="422">
        <v>1294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228" t="s">
        <v>65</v>
      </c>
      <c r="AE22" s="167"/>
    </row>
    <row r="23" spans="1:31" ht="65.849999999999994" customHeight="1">
      <c r="A23" s="168"/>
      <c r="B23" s="417">
        <v>311408938186</v>
      </c>
      <c r="C23" s="418"/>
      <c r="D23" s="163">
        <v>81</v>
      </c>
      <c r="E23" s="231">
        <v>10637579503</v>
      </c>
      <c r="F23" s="163">
        <v>15</v>
      </c>
      <c r="G23" s="417">
        <v>4154102677</v>
      </c>
      <c r="H23" s="418"/>
      <c r="I23" s="163">
        <v>6</v>
      </c>
      <c r="J23" s="232">
        <v>115442023232</v>
      </c>
      <c r="K23" s="233">
        <v>39</v>
      </c>
      <c r="L23" s="232">
        <v>247161486338</v>
      </c>
      <c r="M23" s="233">
        <v>89</v>
      </c>
      <c r="N23" s="419">
        <v>508405678197</v>
      </c>
      <c r="O23" s="420"/>
      <c r="P23" s="421"/>
      <c r="Q23" s="422">
        <v>18</v>
      </c>
      <c r="R23" s="416"/>
      <c r="S23" s="232">
        <v>367557925869</v>
      </c>
      <c r="T23" s="233">
        <v>139</v>
      </c>
      <c r="U23" s="232">
        <v>820871282925</v>
      </c>
      <c r="V23" s="422">
        <v>139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228" t="s">
        <v>66</v>
      </c>
      <c r="AE23" s="167"/>
    </row>
    <row r="24" spans="1:31" ht="65.84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5.85" customHeight="1"/>
    <row r="26" spans="1:31" ht="22.15" customHeight="1"/>
    <row r="27" spans="1:31" ht="1.5" customHeight="1"/>
    <row r="28" spans="1:3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</sheetData>
  <mergeCells count="54">
    <mergeCell ref="AB18:AC19"/>
    <mergeCell ref="X20:Y20"/>
    <mergeCell ref="Z20:AA20"/>
    <mergeCell ref="B20:C20"/>
    <mergeCell ref="A14:V15"/>
    <mergeCell ref="AC14:AF15"/>
    <mergeCell ref="W15:AB16"/>
    <mergeCell ref="X18:Y19"/>
    <mergeCell ref="Z18:AA19"/>
    <mergeCell ref="AD18:AD19"/>
    <mergeCell ref="B19:C19"/>
    <mergeCell ref="G19:H19"/>
    <mergeCell ref="N19:P19"/>
    <mergeCell ref="Q19:R19"/>
    <mergeCell ref="V19:W19"/>
    <mergeCell ref="B18:D18"/>
    <mergeCell ref="W13:AB14"/>
    <mergeCell ref="O2:Q10"/>
    <mergeCell ref="Y2:AB2"/>
    <mergeCell ref="W3:AB4"/>
    <mergeCell ref="W5:Z7"/>
    <mergeCell ref="AA5:AB6"/>
    <mergeCell ref="G18:I18"/>
    <mergeCell ref="J18:K18"/>
    <mergeCell ref="L18:M18"/>
    <mergeCell ref="N18:R18"/>
    <mergeCell ref="C4:G5"/>
    <mergeCell ref="C6:G8"/>
    <mergeCell ref="C10:G11"/>
    <mergeCell ref="S18:T18"/>
    <mergeCell ref="U18:W18"/>
    <mergeCell ref="AB20:AC21"/>
    <mergeCell ref="B22:C22"/>
    <mergeCell ref="G22:H22"/>
    <mergeCell ref="N22:P22"/>
    <mergeCell ref="Q22:R22"/>
    <mergeCell ref="V22:W22"/>
    <mergeCell ref="X22:Y22"/>
    <mergeCell ref="Z22:AA22"/>
    <mergeCell ref="AB22:AC22"/>
    <mergeCell ref="G20:H20"/>
    <mergeCell ref="N20:P20"/>
    <mergeCell ref="Q20:R20"/>
    <mergeCell ref="V20:W20"/>
    <mergeCell ref="E18:F18"/>
    <mergeCell ref="X23:Y23"/>
    <mergeCell ref="Z23:AA23"/>
    <mergeCell ref="AB23:AC23"/>
    <mergeCell ref="A28:R28"/>
    <mergeCell ref="B23:C23"/>
    <mergeCell ref="G23:H23"/>
    <mergeCell ref="N23:P23"/>
    <mergeCell ref="Q23:R23"/>
    <mergeCell ref="V23:W23"/>
  </mergeCells>
  <hyperlinks>
    <hyperlink ref="D20" r:id="rId1" display="http://172.16.90.7:88/ReportViewer.aspx?reportName=PProductStatisticsPecuniary&amp;@Clicked=Clicked&amp;@Detail=Pecuniary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param=1&amp;@CreateCaseType=&amp;@PBTradeUnitTypeID=&amp;@TradeUnitTypeID=" xr:uid="{00000000-0004-0000-9800-000000000000}"/>
    <hyperlink ref="F20" r:id="rId2" display="http://172.16.90.7:88/ReportViewer.aspx?reportName=PProductStatisticsDetailReport&amp;@Clicked=Clicked&amp;@Detail=Writ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1000000}"/>
    <hyperlink ref="I20" r:id="rId3" display="http://172.16.90.7:88/ReportViewer.aspx?reportName=PProductStatisticsDetailReport&amp;@Clicked=Clicked&amp;@Detail=Incapacity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2000000}"/>
    <hyperlink ref="K20" r:id="rId4" display="http://172.16.90.7:88/ReportViewer.aspx?reportName=PProductStatisticsDetailReport&amp;@Clicked=Clicked&amp;@Detail=Absolution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3000000}"/>
    <hyperlink ref="M20" r:id="rId5" display="http://172.16.90.7:88/ReportViewer.aspx?reportName=PProductStatisticsDetailReport&amp;@Clicked=Clicked&amp;@Detail=Penalty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4000000}"/>
    <hyperlink ref="Q20" r:id="rId6" display="http://172.16.90.7:88/ReportViewer.aspx?reportName=PProductStatisticsDetailReport&amp;@Clicked=Clicked&amp;@Detail=Remained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5000000}"/>
    <hyperlink ref="T20" r:id="rId7" display="http://172.16.90.7:88/ReportViewer.aspx?reportName=PProductStatisticsDetailReport&amp;@Clicked=Clicked&amp;@Detail=Output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6000000}"/>
    <hyperlink ref="V20" r:id="rId8" display="http://172.16.90.7:88/ReportViewer.aspx?reportName=PProductStatisticsDetailReport&amp;@Clicked=Clicked&amp;@Detail=Input&amp;@LCode=1&amp;@fromdatetime=1399/01/01&amp;@todatetime=1399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7000000}"/>
    <hyperlink ref="D22" r:id="rId9" display="http://172.16.90.7:88/ReportViewer.aspx?reportName=PProductStatisticsPecuniary&amp;@Clicked=Clicked&amp;@Detail=Pecuniary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param=1&amp;@CreateCaseType=&amp;@PBTradeUnitTypeID=&amp;@TradeUnitTypeID=" xr:uid="{00000000-0004-0000-9800-000008000000}"/>
    <hyperlink ref="F22" r:id="rId10" display="http://172.16.90.7:88/ReportViewer.aspx?reportName=PProductStatisticsDetailReport&amp;@Clicked=Clicked&amp;@Detail=Writ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9000000}"/>
    <hyperlink ref="I22" r:id="rId11" display="http://172.16.90.7:88/ReportViewer.aspx?reportName=PProductStatisticsDetailReport&amp;@Clicked=Clicked&amp;@Detail=Incapacity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A000000}"/>
    <hyperlink ref="K22" r:id="rId12" display="http://172.16.90.7:88/ReportViewer.aspx?reportName=PProductStatisticsDetailReport&amp;@Clicked=Clicked&amp;@Detail=Absolution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B000000}"/>
    <hyperlink ref="M22" r:id="rId13" display="http://172.16.90.7:88/ReportViewer.aspx?reportName=PProductStatisticsDetailReport&amp;@Clicked=Clicked&amp;@Detail=Penalty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C000000}"/>
    <hyperlink ref="Q22" r:id="rId14" display="http://172.16.90.7:88/ReportViewer.aspx?reportName=PProductStatisticsDetailReport&amp;@Clicked=Clicked&amp;@Detail=Remained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D000000}"/>
    <hyperlink ref="T22" r:id="rId15" display="http://172.16.90.7:88/ReportViewer.aspx?reportName=PProductStatisticsDetailReport&amp;@Clicked=Clicked&amp;@Detail=Output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E000000}"/>
    <hyperlink ref="V22" r:id="rId16" display="http://172.16.90.7:88/ReportViewer.aspx?reportName=PProductStatisticsDetailReport&amp;@Clicked=Clicked&amp;@Detail=Input&amp;@LCode=1&amp;@fromdatetime=1399/01/01&amp;@todatetime=1399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0F000000}"/>
    <hyperlink ref="D23" r:id="rId17" display="http://172.16.90.7:88/ReportViewer.aspx?reportName=PProductStatisticsPecuniary&amp;@Clicked=Clicked&amp;@Detail=Pecuniary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param=1&amp;@CreateCaseType=&amp;@PBTradeUnitTypeID=&amp;@TradeUnitTypeID=" xr:uid="{00000000-0004-0000-9800-000010000000}"/>
    <hyperlink ref="F23" r:id="rId18" display="http://172.16.90.7:88/ReportViewer.aspx?reportName=PProductStatisticsDetailReport&amp;@Clicked=Clicked&amp;@Detail=Writ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11000000}"/>
    <hyperlink ref="I23" r:id="rId19" display="http://172.16.90.7:88/ReportViewer.aspx?reportName=PProductStatisticsDetailReport&amp;@Clicked=Clicked&amp;@Detail=Incapacity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12000000}"/>
    <hyperlink ref="K23" r:id="rId20" display="http://172.16.90.7:88/ReportViewer.aspx?reportName=PProductStatisticsDetailReport&amp;@Clicked=Clicked&amp;@Detail=Absolution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13000000}"/>
    <hyperlink ref="M23" r:id="rId21" display="http://172.16.90.7:88/ReportViewer.aspx?reportName=PProductStatisticsDetailReport&amp;@Clicked=Clicked&amp;@Detail=Penalty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14000000}"/>
    <hyperlink ref="Q23" r:id="rId22" display="http://172.16.90.7:88/ReportViewer.aspx?reportName=PProductStatisticsDetailReport&amp;@Clicked=Clicked&amp;@Detail=Remained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15000000}"/>
    <hyperlink ref="T23" r:id="rId23" display="http://172.16.90.7:88/ReportViewer.aspx?reportName=PProductStatisticsDetailReport&amp;@Clicked=Clicked&amp;@Detail=Output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16000000}"/>
    <hyperlink ref="V23" r:id="rId24" display="http://172.16.90.7:88/ReportViewer.aspx?reportName=PProductStatisticsDetailReport&amp;@Clicked=Clicked&amp;@Detail=Input&amp;@LCode=1&amp;@fromdatetime=1399/01/01&amp;@todatetime=1399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800-000017000000}"/>
  </hyperlinks>
  <pageMargins left="0.7" right="0.7" top="0.75" bottom="0.75" header="0.3" footer="0.3"/>
  <drawing r:id="rId25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151">
    <tabColor theme="7" tint="0.59999389629810485"/>
  </sheetPr>
  <dimension ref="A1:F26"/>
  <sheetViews>
    <sheetView rightToLeft="1" workbookViewId="0">
      <selection activeCell="B20" sqref="B20:C23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>
        <f>'Kala99 (24)'!AB16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(24)'!AB18</f>
        <v>موضوع پرونده</v>
      </c>
      <c r="B2" s="149">
        <f>D2+E2-C2</f>
        <v>0</v>
      </c>
      <c r="C2" s="149">
        <f>VALUE('Kala99 (24)'!V18)</f>
        <v>0</v>
      </c>
      <c r="D2" s="149">
        <f>VALUE('Kala99 (24)'!T18)</f>
        <v>0</v>
      </c>
      <c r="E2" s="149">
        <f>VALUE('Kala99 (24)'!Q18)</f>
        <v>0</v>
      </c>
      <c r="F2" s="149" t="e">
        <f>VALUE('Kala99 (24)'!B18)</f>
        <v>#VALUE!</v>
      </c>
    </row>
    <row r="3" spans="1:6">
      <c r="A3" s="149">
        <f>'Kala99 (24)'!AB19</f>
        <v>0</v>
      </c>
      <c r="B3" s="149" t="e">
        <f t="shared" ref="B3:B26" si="0">D3+E3-C3</f>
        <v>#VALUE!</v>
      </c>
      <c r="C3" s="149" t="e">
        <f>VALUE('Kala99 (24)'!V19)</f>
        <v>#VALUE!</v>
      </c>
      <c r="D3" s="149" t="e">
        <f>VALUE('Kala99 (24)'!T19)</f>
        <v>#VALUE!</v>
      </c>
      <c r="E3" s="149" t="e">
        <f>VALUE('Kala99 (24)'!Q19)</f>
        <v>#VALUE!</v>
      </c>
      <c r="F3" s="149" t="e">
        <f>VALUE('Kala99 (24)'!B19)</f>
        <v>#VALUE!</v>
      </c>
    </row>
    <row r="4" spans="1:6">
      <c r="A4" s="149" t="str">
        <f>'Kala99 (24)'!AB20</f>
        <v>پرونده ويژه بهداشت، دارو و درمان</v>
      </c>
      <c r="B4" s="149">
        <f t="shared" si="0"/>
        <v>0</v>
      </c>
      <c r="C4" s="149">
        <f>VALUE('Kala99 (24)'!V20)</f>
        <v>9</v>
      </c>
      <c r="D4" s="149">
        <f>VALUE('Kala99 (24)'!T20)</f>
        <v>9</v>
      </c>
      <c r="E4" s="149">
        <f>VALUE('Kala99 (24)'!Q20)</f>
        <v>0</v>
      </c>
      <c r="F4" s="149">
        <f>VALUE('Kala99 (24)'!B20)</f>
        <v>24750000</v>
      </c>
    </row>
    <row r="5" spans="1:6">
      <c r="A5" s="149">
        <f>'Kala99 (24)'!AB21</f>
        <v>0</v>
      </c>
      <c r="B5" s="149">
        <f t="shared" si="0"/>
        <v>0</v>
      </c>
      <c r="C5" s="149">
        <f>VALUE('Kala99 (24)'!V21)</f>
        <v>0</v>
      </c>
      <c r="D5" s="149">
        <f>VALUE('Kala99 (24)'!T21)</f>
        <v>0</v>
      </c>
      <c r="E5" s="149">
        <f>VALUE('Kala99 (24)'!Q21)</f>
        <v>0</v>
      </c>
      <c r="F5" s="149">
        <f>VALUE('Kala99 (24)'!B21)</f>
        <v>0</v>
      </c>
    </row>
    <row r="6" spans="1:6">
      <c r="A6" s="149" t="str">
        <f>'Kala99 (24)'!AB22</f>
        <v>کالا و خدمات</v>
      </c>
      <c r="B6" s="149">
        <f t="shared" si="0"/>
        <v>76</v>
      </c>
      <c r="C6" s="149">
        <f>VALUE('Kala99 (24)'!V22)</f>
        <v>1294</v>
      </c>
      <c r="D6" s="149">
        <f>VALUE('Kala99 (24)'!T22)</f>
        <v>1187</v>
      </c>
      <c r="E6" s="149">
        <f>VALUE('Kala99 (24)'!Q22)</f>
        <v>183</v>
      </c>
      <c r="F6" s="149">
        <f>VALUE('Kala99 (24)'!B22)</f>
        <v>8622493825565</v>
      </c>
    </row>
    <row r="7" spans="1:6">
      <c r="A7" s="149" t="str">
        <f>'Kala99 (24)'!AB23</f>
        <v>پرونده قاچاق کالا و ارز</v>
      </c>
      <c r="B7" s="149">
        <f t="shared" si="0"/>
        <v>18</v>
      </c>
      <c r="C7" s="149">
        <f>VALUE('Kala99 (24)'!V23)</f>
        <v>139</v>
      </c>
      <c r="D7" s="149">
        <f>VALUE('Kala99 (24)'!T23)</f>
        <v>139</v>
      </c>
      <c r="E7" s="149">
        <f>VALUE('Kala99 (24)'!Q23)</f>
        <v>18</v>
      </c>
      <c r="F7" s="149">
        <f>VALUE('Kala99 (24)'!B23)</f>
        <v>311408938186</v>
      </c>
    </row>
    <row r="8" spans="1:6">
      <c r="A8" s="149">
        <f>'Kala99 (24)'!AB24</f>
        <v>0</v>
      </c>
      <c r="B8" s="149">
        <f t="shared" si="0"/>
        <v>0</v>
      </c>
      <c r="C8" s="149">
        <f>VALUE('Kala99 (24)'!V24)</f>
        <v>0</v>
      </c>
      <c r="D8" s="149">
        <f>VALUE('Kala99 (24)'!T24)</f>
        <v>0</v>
      </c>
      <c r="E8" s="149">
        <f>VALUE('Kala99 (24)'!Q24)</f>
        <v>0</v>
      </c>
      <c r="F8" s="149">
        <f>VALUE('Kala99 (24)'!B24)</f>
        <v>0</v>
      </c>
    </row>
    <row r="9" spans="1:6">
      <c r="A9" s="149">
        <f>'Kala99 (24)'!AB25</f>
        <v>0</v>
      </c>
      <c r="B9" s="149">
        <f t="shared" si="0"/>
        <v>0</v>
      </c>
      <c r="C9" s="149">
        <f>VALUE('Kala99 (24)'!V25)</f>
        <v>0</v>
      </c>
      <c r="D9" s="149">
        <f>VALUE('Kala99 (24)'!T25)</f>
        <v>0</v>
      </c>
      <c r="E9" s="149">
        <f>VALUE('Kala99 (24)'!Q25)</f>
        <v>0</v>
      </c>
      <c r="F9" s="149">
        <f>VALUE('Kala99 (24)'!B25)</f>
        <v>0</v>
      </c>
    </row>
    <row r="10" spans="1:6">
      <c r="A10" s="149">
        <f>'Kala99 (24)'!AB26</f>
        <v>0</v>
      </c>
      <c r="B10" s="149">
        <f t="shared" si="0"/>
        <v>0</v>
      </c>
      <c r="C10" s="149">
        <f>VALUE('Kala99 (24)'!V26)</f>
        <v>0</v>
      </c>
      <c r="D10" s="149">
        <f>VALUE('Kala99 (24)'!T26)</f>
        <v>0</v>
      </c>
      <c r="E10" s="149">
        <f>VALUE('Kala99 (24)'!Q26)</f>
        <v>0</v>
      </c>
      <c r="F10" s="149">
        <f>VALUE('Kala99 (24)'!B26)</f>
        <v>0</v>
      </c>
    </row>
    <row r="11" spans="1:6">
      <c r="A11" s="149">
        <f>'Kala99 (24)'!AB27</f>
        <v>0</v>
      </c>
      <c r="B11" s="149">
        <f t="shared" si="0"/>
        <v>0</v>
      </c>
      <c r="C11" s="149">
        <f>VALUE('Kala99 (24)'!V27)</f>
        <v>0</v>
      </c>
      <c r="D11" s="149">
        <f>VALUE('Kala99 (24)'!T27)</f>
        <v>0</v>
      </c>
      <c r="E11" s="149">
        <f>VALUE('Kala99 (24)'!Q27)</f>
        <v>0</v>
      </c>
      <c r="F11" s="149">
        <f>VALUE('Kala99 (24)'!B27)</f>
        <v>0</v>
      </c>
    </row>
    <row r="12" spans="1:6">
      <c r="A12" s="149">
        <f>'Kala99 (24)'!AB28</f>
        <v>0</v>
      </c>
      <c r="B12" s="149">
        <f t="shared" si="0"/>
        <v>0</v>
      </c>
      <c r="C12" s="149">
        <f>VALUE('Kala99 (24)'!V28)</f>
        <v>0</v>
      </c>
      <c r="D12" s="149">
        <f>VALUE('Kala99 (24)'!T28)</f>
        <v>0</v>
      </c>
      <c r="E12" s="149">
        <f>VALUE('Kala99 (24)'!Q28)</f>
        <v>0</v>
      </c>
      <c r="F12" s="149">
        <f>VALUE('Kala99 (24)'!B28)</f>
        <v>0</v>
      </c>
    </row>
    <row r="13" spans="1:6">
      <c r="A13" s="149">
        <f>'Kala99 (24)'!AB29</f>
        <v>0</v>
      </c>
      <c r="B13" s="149">
        <f t="shared" si="0"/>
        <v>0</v>
      </c>
      <c r="C13" s="149">
        <f>VALUE('Kala99 (24)'!V29)</f>
        <v>0</v>
      </c>
      <c r="D13" s="149">
        <f>VALUE('Kala99 (24)'!T29)</f>
        <v>0</v>
      </c>
      <c r="E13" s="149">
        <f>VALUE('Kala99 (24)'!Q29)</f>
        <v>0</v>
      </c>
      <c r="F13" s="149">
        <f>VALUE('Kala99 (24)'!B29)</f>
        <v>0</v>
      </c>
    </row>
    <row r="14" spans="1:6">
      <c r="A14" s="149">
        <f>'Kala99 (24)'!AB30</f>
        <v>0</v>
      </c>
      <c r="B14" s="149">
        <f t="shared" si="0"/>
        <v>0</v>
      </c>
      <c r="C14" s="149">
        <f>VALUE('Kala99 (24)'!V30)</f>
        <v>0</v>
      </c>
      <c r="D14" s="149">
        <f>VALUE('Kala99 (24)'!T30)</f>
        <v>0</v>
      </c>
      <c r="E14" s="149">
        <f>VALUE('Kala99 (24)'!Q30)</f>
        <v>0</v>
      </c>
      <c r="F14" s="149">
        <f>VALUE('Kala99 (24)'!B30)</f>
        <v>0</v>
      </c>
    </row>
    <row r="15" spans="1:6">
      <c r="A15" s="149">
        <f>'Kala99 (24)'!AB31</f>
        <v>0</v>
      </c>
      <c r="B15" s="149">
        <f t="shared" si="0"/>
        <v>0</v>
      </c>
      <c r="C15" s="149">
        <f>VALUE('Kala99 (24)'!V31)</f>
        <v>0</v>
      </c>
      <c r="D15" s="149">
        <f>VALUE('Kala99 (24)'!T31)</f>
        <v>0</v>
      </c>
      <c r="E15" s="149">
        <f>VALUE('Kala99 (24)'!Q31)</f>
        <v>0</v>
      </c>
      <c r="F15" s="149">
        <f>VALUE('Kala99 (24)'!B31)</f>
        <v>0</v>
      </c>
    </row>
    <row r="16" spans="1:6">
      <c r="A16" s="149">
        <f>'Kala99 (24)'!AB32</f>
        <v>0</v>
      </c>
      <c r="B16" s="149">
        <f t="shared" si="0"/>
        <v>0</v>
      </c>
      <c r="C16" s="149">
        <f>VALUE('Kala99 (24)'!V32)</f>
        <v>0</v>
      </c>
      <c r="D16" s="149">
        <f>VALUE('Kala99 (24)'!T32)</f>
        <v>0</v>
      </c>
      <c r="E16" s="149">
        <f>VALUE('Kala99 (24)'!Q32)</f>
        <v>0</v>
      </c>
      <c r="F16" s="149">
        <f>VALUE('Kala99 (24)'!B32)</f>
        <v>0</v>
      </c>
    </row>
    <row r="17" spans="1:6">
      <c r="A17" s="149">
        <f>'Kala99 (24)'!AB33</f>
        <v>0</v>
      </c>
      <c r="B17" s="149">
        <f t="shared" si="0"/>
        <v>0</v>
      </c>
      <c r="C17" s="149">
        <f>VALUE('Kala99 (24)'!V33)</f>
        <v>0</v>
      </c>
      <c r="D17" s="149">
        <f>VALUE('Kala99 (24)'!T33)</f>
        <v>0</v>
      </c>
      <c r="E17" s="149">
        <f>VALUE('Kala99 (24)'!Q33)</f>
        <v>0</v>
      </c>
      <c r="F17" s="149">
        <f>VALUE('Kala99 (24)'!B33)</f>
        <v>0</v>
      </c>
    </row>
    <row r="18" spans="1:6">
      <c r="A18" s="149">
        <f>'Kala99 (24)'!AB34</f>
        <v>0</v>
      </c>
      <c r="B18" s="149">
        <f t="shared" si="0"/>
        <v>0</v>
      </c>
      <c r="C18" s="149">
        <f>VALUE('Kala99 (24)'!V34)</f>
        <v>0</v>
      </c>
      <c r="D18" s="149">
        <f>VALUE('Kala99 (24)'!T34)</f>
        <v>0</v>
      </c>
      <c r="E18" s="149">
        <f>VALUE('Kala99 (24)'!Q34)</f>
        <v>0</v>
      </c>
      <c r="F18" s="149">
        <f>VALUE('Kala99 (24)'!B34)</f>
        <v>0</v>
      </c>
    </row>
    <row r="19" spans="1:6">
      <c r="A19" s="149">
        <f>'Kala99 (24)'!AB35</f>
        <v>0</v>
      </c>
      <c r="B19" s="149">
        <f t="shared" si="0"/>
        <v>0</v>
      </c>
      <c r="C19" s="149">
        <f>VALUE('Kala99 (24)'!V35)</f>
        <v>0</v>
      </c>
      <c r="D19" s="149">
        <f>VALUE('Kala99 (24)'!T35)</f>
        <v>0</v>
      </c>
      <c r="E19" s="149">
        <f>VALUE('Kala99 (24)'!Q35)</f>
        <v>0</v>
      </c>
      <c r="F19" s="149">
        <f>VALUE('Kala99 (24)'!B35)</f>
        <v>0</v>
      </c>
    </row>
    <row r="20" spans="1:6">
      <c r="A20" s="149">
        <f>'Kala99 (24)'!AB36</f>
        <v>0</v>
      </c>
      <c r="B20" s="149">
        <f t="shared" si="0"/>
        <v>0</v>
      </c>
      <c r="C20" s="149">
        <f>VALUE('Kala99 (24)'!V36)</f>
        <v>0</v>
      </c>
      <c r="D20" s="149">
        <f>VALUE('Kala99 (24)'!T36)</f>
        <v>0</v>
      </c>
      <c r="E20" s="149">
        <f>VALUE('Kala99 (24)'!Q36)</f>
        <v>0</v>
      </c>
      <c r="F20" s="149">
        <f>VALUE('Kala99 (24)'!B36)</f>
        <v>0</v>
      </c>
    </row>
    <row r="21" spans="1:6">
      <c r="A21" s="149">
        <f>'Kala99 (24)'!AB37</f>
        <v>0</v>
      </c>
      <c r="B21" s="149">
        <f t="shared" si="0"/>
        <v>0</v>
      </c>
      <c r="C21" s="149">
        <f>VALUE('Kala99 (24)'!V37)</f>
        <v>0</v>
      </c>
      <c r="D21" s="149">
        <f>VALUE('Kala99 (24)'!T37)</f>
        <v>0</v>
      </c>
      <c r="E21" s="149">
        <f>VALUE('Kala99 (24)'!Q37)</f>
        <v>0</v>
      </c>
      <c r="F21" s="149">
        <f>VALUE('Kala99 (24)'!B37)</f>
        <v>0</v>
      </c>
    </row>
    <row r="22" spans="1:6">
      <c r="A22" s="149">
        <f>'Kala99 (24)'!AB38</f>
        <v>0</v>
      </c>
      <c r="B22" s="149">
        <f t="shared" si="0"/>
        <v>0</v>
      </c>
      <c r="C22" s="149">
        <f>VALUE('Kala99 (24)'!V38)</f>
        <v>0</v>
      </c>
      <c r="D22" s="149">
        <f>VALUE('Kala99 (24)'!T38)</f>
        <v>0</v>
      </c>
      <c r="E22" s="149">
        <f>VALUE('Kala99 (24)'!Q38)</f>
        <v>0</v>
      </c>
      <c r="F22" s="149">
        <f>VALUE('Kala99 (24)'!B38)</f>
        <v>0</v>
      </c>
    </row>
    <row r="23" spans="1:6">
      <c r="A23" s="149">
        <f>'Kala99 (24)'!AB39</f>
        <v>0</v>
      </c>
      <c r="B23" s="149">
        <f t="shared" si="0"/>
        <v>0</v>
      </c>
      <c r="C23" s="149">
        <f>VALUE('Kala99 (24)'!V39)</f>
        <v>0</v>
      </c>
      <c r="D23" s="149">
        <f>VALUE('Kala99 (24)'!T39)</f>
        <v>0</v>
      </c>
      <c r="E23" s="149">
        <f>VALUE('Kala99 (24)'!Q39)</f>
        <v>0</v>
      </c>
      <c r="F23" s="149">
        <f>VALUE('Kala99 (24)'!B39)</f>
        <v>0</v>
      </c>
    </row>
    <row r="24" spans="1:6">
      <c r="A24" s="149">
        <f>'Kala99 (24)'!AB40</f>
        <v>0</v>
      </c>
      <c r="B24" s="149">
        <f t="shared" si="0"/>
        <v>0</v>
      </c>
      <c r="C24" s="149">
        <f>VALUE('Kala99 (24)'!V40)</f>
        <v>0</v>
      </c>
      <c r="D24" s="149">
        <f>VALUE('Kala99 (24)'!T40)</f>
        <v>0</v>
      </c>
      <c r="E24" s="149">
        <f>VALUE('Kala99 (24)'!Q40)</f>
        <v>0</v>
      </c>
      <c r="F24" s="149">
        <f>VALUE('Kala99 (24)'!B40)</f>
        <v>0</v>
      </c>
    </row>
    <row r="25" spans="1:6">
      <c r="A25" s="149">
        <f>'Kala99 (24)'!AB41</f>
        <v>0</v>
      </c>
      <c r="B25" s="149">
        <f t="shared" si="0"/>
        <v>0</v>
      </c>
      <c r="C25" s="149">
        <f>VALUE('Kala99 (24)'!V41)</f>
        <v>0</v>
      </c>
      <c r="D25" s="149">
        <f>VALUE('Kala99 (24)'!T41)</f>
        <v>0</v>
      </c>
      <c r="E25" s="149">
        <f>VALUE('Kala99 (24)'!Q41)</f>
        <v>0</v>
      </c>
      <c r="F25" s="149">
        <f>VALUE('Kala99 (24)'!B41)</f>
        <v>0</v>
      </c>
    </row>
    <row r="26" spans="1:6">
      <c r="A26" s="149">
        <f>'Kala99 (24)'!AB42</f>
        <v>0</v>
      </c>
      <c r="B26" s="149">
        <f t="shared" si="0"/>
        <v>0</v>
      </c>
      <c r="C26" s="149">
        <f>VALUE('Kala99 (24)'!V42)</f>
        <v>0</v>
      </c>
      <c r="D26" s="149">
        <f>VALUE('Kala99 (24)'!T42)</f>
        <v>0</v>
      </c>
      <c r="E26" s="149">
        <f>VALUE('Kala99 (24)'!Q42)</f>
        <v>0</v>
      </c>
      <c r="F26" s="149">
        <f>VALUE('Kala99 (24)'!B42)</f>
        <v>0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152">
    <tabColor rgb="FF92D050"/>
  </sheetPr>
  <dimension ref="A1:AF28"/>
  <sheetViews>
    <sheetView zoomScale="70" zoomScaleNormal="70" workbookViewId="0">
      <selection activeCell="B20" sqref="B20:C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290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292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289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11.1" customHeight="1">
      <c r="C8" s="333"/>
      <c r="D8" s="333"/>
      <c r="E8" s="333"/>
      <c r="F8" s="333"/>
      <c r="G8" s="333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C10" s="327" t="s">
        <v>10</v>
      </c>
      <c r="D10" s="327"/>
      <c r="E10" s="327"/>
      <c r="F10" s="327"/>
      <c r="G10" s="327"/>
      <c r="O10" s="332"/>
      <c r="P10" s="332"/>
      <c r="Q10" s="332"/>
    </row>
    <row r="11" spans="1:32" ht="14.1" customHeight="1">
      <c r="C11" s="327"/>
      <c r="D11" s="327"/>
      <c r="E11" s="327"/>
      <c r="F11" s="327"/>
      <c r="G11" s="327"/>
    </row>
    <row r="12" spans="1:32" ht="7.3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22.1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97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14.85" customHeight="1">
      <c r="W16" s="433"/>
      <c r="X16" s="433"/>
      <c r="Y16" s="433"/>
      <c r="Z16" s="433"/>
      <c r="AA16" s="433"/>
      <c r="AB16" s="433"/>
    </row>
    <row r="17" spans="1:31" ht="29.6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29.65" customHeight="1">
      <c r="A18" s="168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167"/>
    </row>
    <row r="19" spans="1:31" ht="10.35" customHeight="1">
      <c r="A19" s="168"/>
      <c r="B19" s="340" t="s">
        <v>24</v>
      </c>
      <c r="C19" s="416"/>
      <c r="D19" s="228" t="s">
        <v>25</v>
      </c>
      <c r="E19" s="228" t="s">
        <v>26</v>
      </c>
      <c r="F19" s="228" t="s">
        <v>25</v>
      </c>
      <c r="G19" s="340" t="s">
        <v>26</v>
      </c>
      <c r="H19" s="416"/>
      <c r="I19" s="228" t="s">
        <v>25</v>
      </c>
      <c r="J19" s="228" t="s">
        <v>26</v>
      </c>
      <c r="K19" s="228" t="s">
        <v>25</v>
      </c>
      <c r="L19" s="228" t="s">
        <v>26</v>
      </c>
      <c r="M19" s="228" t="s">
        <v>25</v>
      </c>
      <c r="N19" s="340" t="s">
        <v>26</v>
      </c>
      <c r="O19" s="430"/>
      <c r="P19" s="416"/>
      <c r="Q19" s="340" t="s">
        <v>25</v>
      </c>
      <c r="R19" s="416"/>
      <c r="S19" s="228" t="s">
        <v>26</v>
      </c>
      <c r="T19" s="228" t="s">
        <v>25</v>
      </c>
      <c r="U19" s="228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167"/>
    </row>
    <row r="20" spans="1:31" ht="29.65" customHeight="1">
      <c r="A20" s="168"/>
      <c r="B20" s="423">
        <v>7250000</v>
      </c>
      <c r="C20" s="424"/>
      <c r="D20" s="160">
        <v>3</v>
      </c>
      <c r="E20" s="230">
        <v>0</v>
      </c>
      <c r="F20" s="160">
        <v>1</v>
      </c>
      <c r="G20" s="423">
        <v>0</v>
      </c>
      <c r="H20" s="424"/>
      <c r="I20" s="160">
        <v>0</v>
      </c>
      <c r="J20" s="235">
        <v>0</v>
      </c>
      <c r="K20" s="234">
        <v>0</v>
      </c>
      <c r="L20" s="235">
        <v>0</v>
      </c>
      <c r="M20" s="234">
        <v>3</v>
      </c>
      <c r="N20" s="425">
        <v>0</v>
      </c>
      <c r="O20" s="426"/>
      <c r="P20" s="427"/>
      <c r="Q20" s="428">
        <v>0</v>
      </c>
      <c r="R20" s="429"/>
      <c r="S20" s="235">
        <v>0</v>
      </c>
      <c r="T20" s="234">
        <v>4</v>
      </c>
      <c r="U20" s="235">
        <v>0</v>
      </c>
      <c r="V20" s="428">
        <v>4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229" t="s">
        <v>64</v>
      </c>
      <c r="AE20" s="167"/>
    </row>
    <row r="21" spans="1:31" ht="29.6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431"/>
      <c r="AC21" s="432"/>
      <c r="AD21" s="166"/>
      <c r="AE21" s="167"/>
    </row>
    <row r="22" spans="1:31" ht="74.099999999999994" customHeight="1">
      <c r="A22" s="168"/>
      <c r="B22" s="417">
        <v>31454038228048</v>
      </c>
      <c r="C22" s="418"/>
      <c r="D22" s="163">
        <v>801</v>
      </c>
      <c r="E22" s="231">
        <v>51199570928554</v>
      </c>
      <c r="F22" s="163">
        <v>204</v>
      </c>
      <c r="G22" s="417">
        <v>30359014281590</v>
      </c>
      <c r="H22" s="418"/>
      <c r="I22" s="163">
        <v>79</v>
      </c>
      <c r="J22" s="232">
        <v>5254538176364</v>
      </c>
      <c r="K22" s="233">
        <v>155</v>
      </c>
      <c r="L22" s="232">
        <v>11254091842006</v>
      </c>
      <c r="M22" s="233">
        <v>906</v>
      </c>
      <c r="N22" s="419">
        <v>43566270719227</v>
      </c>
      <c r="O22" s="420"/>
      <c r="P22" s="421"/>
      <c r="Q22" s="422">
        <v>178</v>
      </c>
      <c r="R22" s="416"/>
      <c r="S22" s="232">
        <v>98078081064548</v>
      </c>
      <c r="T22" s="233">
        <v>1326</v>
      </c>
      <c r="U22" s="232">
        <v>121512464921991</v>
      </c>
      <c r="V22" s="422">
        <v>1369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228" t="s">
        <v>65</v>
      </c>
      <c r="AE22" s="167"/>
    </row>
    <row r="23" spans="1:31" ht="65.849999999999994" customHeight="1">
      <c r="A23" s="168"/>
      <c r="B23" s="417">
        <v>407747411806</v>
      </c>
      <c r="C23" s="418"/>
      <c r="D23" s="163">
        <v>118</v>
      </c>
      <c r="E23" s="231">
        <v>1026743921806</v>
      </c>
      <c r="F23" s="163">
        <v>17</v>
      </c>
      <c r="G23" s="417">
        <v>584310263759</v>
      </c>
      <c r="H23" s="418"/>
      <c r="I23" s="163">
        <v>8</v>
      </c>
      <c r="J23" s="232">
        <v>2155330696620</v>
      </c>
      <c r="K23" s="233">
        <v>39</v>
      </c>
      <c r="L23" s="232">
        <v>323789053252</v>
      </c>
      <c r="M23" s="233">
        <v>123</v>
      </c>
      <c r="N23" s="419">
        <v>871083005753</v>
      </c>
      <c r="O23" s="420"/>
      <c r="P23" s="421"/>
      <c r="Q23" s="422">
        <v>40</v>
      </c>
      <c r="R23" s="416"/>
      <c r="S23" s="232">
        <v>3921606729810</v>
      </c>
      <c r="T23" s="233">
        <v>174</v>
      </c>
      <c r="U23" s="232">
        <v>4286233030193</v>
      </c>
      <c r="V23" s="422">
        <v>199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228" t="s">
        <v>66</v>
      </c>
      <c r="AE23" s="167"/>
    </row>
    <row r="24" spans="1:31" ht="65.84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5.85" customHeight="1"/>
    <row r="26" spans="1:31" ht="22.15" customHeight="1"/>
    <row r="27" spans="1:31" ht="1.5" customHeight="1"/>
    <row r="28" spans="1:3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</sheetData>
  <mergeCells count="54">
    <mergeCell ref="AB18:AC19"/>
    <mergeCell ref="X20:Y20"/>
    <mergeCell ref="Z20:AA20"/>
    <mergeCell ref="B20:C20"/>
    <mergeCell ref="A14:V15"/>
    <mergeCell ref="AC14:AF15"/>
    <mergeCell ref="W15:AB16"/>
    <mergeCell ref="X18:Y19"/>
    <mergeCell ref="Z18:AA19"/>
    <mergeCell ref="AD18:AD19"/>
    <mergeCell ref="B19:C19"/>
    <mergeCell ref="G19:H19"/>
    <mergeCell ref="N19:P19"/>
    <mergeCell ref="Q19:R19"/>
    <mergeCell ref="V19:W19"/>
    <mergeCell ref="B18:D18"/>
    <mergeCell ref="W13:AB14"/>
    <mergeCell ref="O2:Q10"/>
    <mergeCell ref="Y2:AB2"/>
    <mergeCell ref="W3:AB4"/>
    <mergeCell ref="W5:Z7"/>
    <mergeCell ref="AA5:AB6"/>
    <mergeCell ref="G18:I18"/>
    <mergeCell ref="J18:K18"/>
    <mergeCell ref="L18:M18"/>
    <mergeCell ref="N18:R18"/>
    <mergeCell ref="C4:G5"/>
    <mergeCell ref="C6:G8"/>
    <mergeCell ref="C10:G11"/>
    <mergeCell ref="S18:T18"/>
    <mergeCell ref="U18:W18"/>
    <mergeCell ref="AB20:AC21"/>
    <mergeCell ref="B22:C22"/>
    <mergeCell ref="G22:H22"/>
    <mergeCell ref="N22:P22"/>
    <mergeCell ref="Q22:R22"/>
    <mergeCell ref="V22:W22"/>
    <mergeCell ref="X22:Y22"/>
    <mergeCell ref="Z22:AA22"/>
    <mergeCell ref="AB22:AC22"/>
    <mergeCell ref="G20:H20"/>
    <mergeCell ref="N20:P20"/>
    <mergeCell ref="Q20:R20"/>
    <mergeCell ref="V20:W20"/>
    <mergeCell ref="E18:F18"/>
    <mergeCell ref="X23:Y23"/>
    <mergeCell ref="Z23:AA23"/>
    <mergeCell ref="AB23:AC23"/>
    <mergeCell ref="A28:R28"/>
    <mergeCell ref="B23:C23"/>
    <mergeCell ref="G23:H23"/>
    <mergeCell ref="N23:P23"/>
    <mergeCell ref="Q23:R23"/>
    <mergeCell ref="V23:W23"/>
  </mergeCells>
  <hyperlinks>
    <hyperlink ref="D20" r:id="rId1" display="http://172.16.90.7:88/ReportViewer.aspx?reportName=PProductStatisticsPecuniary&amp;@Clicked=Clicked&amp;@Detail=Pecuniary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param=1&amp;@CreateCaseType=&amp;@PBTradeUnitTypeID=&amp;@TradeUnitTypeID=" xr:uid="{00000000-0004-0000-9A00-000000000000}"/>
    <hyperlink ref="F20" r:id="rId2" display="http://172.16.90.7:88/ReportViewer.aspx?reportName=PProductStatisticsDetailReport&amp;@Clicked=Clicked&amp;@Detail=Writ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1000000}"/>
    <hyperlink ref="I20" r:id="rId3" display="http://172.16.90.7:88/ReportViewer.aspx?reportName=PProductStatisticsDetailReport&amp;@Clicked=Clicked&amp;@Detail=Incapacity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2000000}"/>
    <hyperlink ref="K20" r:id="rId4" display="http://172.16.90.7:88/ReportViewer.aspx?reportName=PProductStatisticsDetailReport&amp;@Clicked=Clicked&amp;@Detail=Absolution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3000000}"/>
    <hyperlink ref="M20" r:id="rId5" display="http://172.16.90.7:88/ReportViewer.aspx?reportName=PProductStatisticsDetailReport&amp;@Clicked=Clicked&amp;@Detail=Penalty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4000000}"/>
    <hyperlink ref="Q20" r:id="rId6" display="http://172.16.90.7:88/ReportViewer.aspx?reportName=PProductStatisticsDetailReport&amp;@Clicked=Clicked&amp;@Detail=Remained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5000000}"/>
    <hyperlink ref="T20" r:id="rId7" display="http://172.16.90.7:88/ReportViewer.aspx?reportName=PProductStatisticsDetailReport&amp;@Clicked=Clicked&amp;@Detail=Output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6000000}"/>
    <hyperlink ref="V20" r:id="rId8" display="http://172.16.90.7:88/ReportViewer.aspx?reportName=PProductStatisticsDetailReport&amp;@Clicked=Clicked&amp;@Detail=Input&amp;@LCode=1&amp;@fromdatetime=1400/01/01&amp;@todatetime=1400/12/16&amp;@CaseSubject=پرونده ويژه بهداشت، دارو و درمان&amp;extension=xls&amp;@CodeSubject=3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7000000}"/>
    <hyperlink ref="D22" r:id="rId9" display="http://172.16.90.7:88/ReportViewer.aspx?reportName=PProductStatisticsPecuniary&amp;@Clicked=Clicked&amp;@Detail=Pecuniary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param=1&amp;@CreateCaseType=&amp;@PBTradeUnitTypeID=&amp;@TradeUnitTypeID=" xr:uid="{00000000-0004-0000-9A00-000008000000}"/>
    <hyperlink ref="F22" r:id="rId10" display="http://172.16.90.7:88/ReportViewer.aspx?reportName=PProductStatisticsDetailReport&amp;@Clicked=Clicked&amp;@Detail=Writ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9000000}"/>
    <hyperlink ref="I22" r:id="rId11" display="http://172.16.90.7:88/ReportViewer.aspx?reportName=PProductStatisticsDetailReport&amp;@Clicked=Clicked&amp;@Detail=Incapacity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A000000}"/>
    <hyperlink ref="K22" r:id="rId12" display="http://172.16.90.7:88/ReportViewer.aspx?reportName=PProductStatisticsDetailReport&amp;@Clicked=Clicked&amp;@Detail=Absolution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B000000}"/>
    <hyperlink ref="M22" r:id="rId13" display="http://172.16.90.7:88/ReportViewer.aspx?reportName=PProductStatisticsDetailReport&amp;@Clicked=Clicked&amp;@Detail=Penalty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C000000}"/>
    <hyperlink ref="Q22" r:id="rId14" display="http://172.16.90.7:88/ReportViewer.aspx?reportName=PProductStatisticsDetailReport&amp;@Clicked=Clicked&amp;@Detail=Remained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D000000}"/>
    <hyperlink ref="T22" r:id="rId15" display="http://172.16.90.7:88/ReportViewer.aspx?reportName=PProductStatisticsDetailReport&amp;@Clicked=Clicked&amp;@Detail=Output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E000000}"/>
    <hyperlink ref="V22" r:id="rId16" display="http://172.16.90.7:88/ReportViewer.aspx?reportName=PProductStatisticsDetailReport&amp;@Clicked=Clicked&amp;@Detail=Input&amp;@LCode=1&amp;@fromdatetime=1400/01/01&amp;@todatetime=1400/12/16&amp;@CaseSubject=کالا و خدمات&amp;extension=xls&amp;@CodeSubject=1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0F000000}"/>
    <hyperlink ref="D23" r:id="rId17" display="http://172.16.90.7:88/ReportViewer.aspx?reportName=PProductStatisticsPecuniary&amp;@Clicked=Clicked&amp;@Detail=Pecuniary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param=1&amp;@CreateCaseType=&amp;@PBTradeUnitTypeID=&amp;@TradeUnitTypeID=" xr:uid="{00000000-0004-0000-9A00-000010000000}"/>
    <hyperlink ref="F23" r:id="rId18" display="http://172.16.90.7:88/ReportViewer.aspx?reportName=PProductStatisticsDetailReport&amp;@Clicked=Clicked&amp;@Detail=Writ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11000000}"/>
    <hyperlink ref="I23" r:id="rId19" display="http://172.16.90.7:88/ReportViewer.aspx?reportName=PProductStatisticsDetailReport&amp;@Clicked=Clicked&amp;@Detail=Incapacity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12000000}"/>
    <hyperlink ref="K23" r:id="rId20" display="http://172.16.90.7:88/ReportViewer.aspx?reportName=PProductStatisticsDetailReport&amp;@Clicked=Clicked&amp;@Detail=Absolution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13000000}"/>
    <hyperlink ref="M23" r:id="rId21" display="http://172.16.90.7:88/ReportViewer.aspx?reportName=PProductStatisticsDetailReport&amp;@Clicked=Clicked&amp;@Detail=Penalty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14000000}"/>
    <hyperlink ref="Q23" r:id="rId22" display="http://172.16.90.7:88/ReportViewer.aspx?reportName=PProductStatisticsDetailReport&amp;@Clicked=Clicked&amp;@Detail=Remained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15000000}"/>
    <hyperlink ref="T23" r:id="rId23" display="http://172.16.90.7:88/ReportViewer.aspx?reportName=PProductStatisticsDetailReport&amp;@Clicked=Clicked&amp;@Detail=Output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16000000}"/>
    <hyperlink ref="V23" r:id="rId24" display="http://172.16.90.7:88/ReportViewer.aspx?reportName=PProductStatisticsDetailReport&amp;@Clicked=Clicked&amp;@Detail=Input&amp;@LCode=1&amp;@fromdatetime=1400/01/01&amp;@todatetime=1400/12/16&amp;@CaseSubject=پرونده قاچاق کالا و ارز&amp;extension=xls&amp;@CodeSubject=2&amp;@ViolationPriceFrom=&amp;@ViolationPriceTo=&amp;@IntroductionCode=&amp;@GExchangeUnitTitleid=&amp;@ViolationTypeid=&amp;@ProductCurrencyTypeLevelCode='10005700069%' Or Pro.proLevelcode like'1000380018101214%'&amp;@CaseType=اصلي&amp;@CodeCaseType=1&amp;@ImportanceDegree=('1','2','3')&amp;@guId=&amp;@CreateCaseType=&amp;@PBTradeUnitTypeID=&amp;@TradeUnitTypeID=" xr:uid="{00000000-0004-0000-9A00-000017000000}"/>
  </hyperlinks>
  <pageMargins left="0.7" right="0.7" top="0.75" bottom="0.75" header="0.3" footer="0.3"/>
  <drawing r:id="rId25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153">
    <tabColor theme="7" tint="0.59999389629810485"/>
  </sheetPr>
  <dimension ref="A1:M26"/>
  <sheetViews>
    <sheetView rightToLeft="1" workbookViewId="0">
      <selection activeCell="B20" sqref="B20:C23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>
        <f>'Kala1400 (24)'!AB16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(24)'!AB18</f>
        <v>موضوع پرونده</v>
      </c>
      <c r="B2" s="149">
        <f>D2+E2-C2</f>
        <v>0</v>
      </c>
      <c r="C2" s="149">
        <f>VALUE('Kala1400 (24)'!V18)</f>
        <v>0</v>
      </c>
      <c r="D2" s="149">
        <f>VALUE('Kala1400 (24)'!T18)</f>
        <v>0</v>
      </c>
      <c r="E2" s="149">
        <f>VALUE('Kala1400 (24)'!Q18)</f>
        <v>0</v>
      </c>
      <c r="F2" s="149" t="e">
        <f>VALUE('Kala1400 (24)'!B18)</f>
        <v>#VALUE!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(24)'!AB19</f>
        <v>0</v>
      </c>
      <c r="B3" s="149" t="e">
        <f t="shared" ref="B3:B26" si="0">D3+E3-C3</f>
        <v>#VALUE!</v>
      </c>
      <c r="C3" s="149" t="e">
        <f>VALUE('Kala1400 (24)'!V19)</f>
        <v>#VALUE!</v>
      </c>
      <c r="D3" s="149" t="e">
        <f>VALUE('Kala1400 (24)'!T19)</f>
        <v>#VALUE!</v>
      </c>
      <c r="E3" s="149" t="e">
        <f>VALUE('Kala1400 (24)'!Q19)</f>
        <v>#VALUE!</v>
      </c>
      <c r="F3" s="149" t="e">
        <f>VALUE('Kala1400 (24)'!B19)</f>
        <v>#VALUE!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(24)'!AB20</f>
        <v>پرونده ويژه بهداشت، دارو و درمان</v>
      </c>
      <c r="B4" s="149">
        <f t="shared" si="0"/>
        <v>0</v>
      </c>
      <c r="C4" s="149">
        <f>VALUE('Kala1400 (24)'!V20)</f>
        <v>4</v>
      </c>
      <c r="D4" s="149">
        <f>VALUE('Kala1400 (24)'!T20)</f>
        <v>4</v>
      </c>
      <c r="E4" s="149">
        <f>VALUE('Kala1400 (24)'!Q20)</f>
        <v>0</v>
      </c>
      <c r="F4" s="149">
        <f>VALUE('Kala1400 (24)'!B20)</f>
        <v>7250000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(24)'!AB21</f>
        <v>0</v>
      </c>
      <c r="B5" s="149">
        <f t="shared" si="0"/>
        <v>0</v>
      </c>
      <c r="C5" s="149">
        <f>VALUE('Kala1400 (24)'!V21)</f>
        <v>0</v>
      </c>
      <c r="D5" s="149">
        <f>VALUE('Kala1400 (24)'!T21)</f>
        <v>0</v>
      </c>
      <c r="E5" s="149">
        <f>VALUE('Kala1400 (24)'!Q21)</f>
        <v>0</v>
      </c>
      <c r="F5" s="149">
        <f>VALUE('Kala1400 (24)'!B21)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 t="str">
        <f>'Kala1400 (24)'!AB22</f>
        <v>کالا و خدمات</v>
      </c>
      <c r="B6" s="149">
        <f t="shared" si="0"/>
        <v>135</v>
      </c>
      <c r="C6" s="149">
        <f>VALUE('Kala1400 (24)'!V22)</f>
        <v>1369</v>
      </c>
      <c r="D6" s="149">
        <f>VALUE('Kala1400 (24)'!T22)</f>
        <v>1326</v>
      </c>
      <c r="E6" s="149">
        <f>VALUE('Kala1400 (24)'!Q22)</f>
        <v>178</v>
      </c>
      <c r="F6" s="149">
        <f>VALUE('Kala1400 (24)'!B22)</f>
        <v>31454038228048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 t="str">
        <f>'Kala1400 (24)'!AB23</f>
        <v>پرونده قاچاق کالا و ارز</v>
      </c>
      <c r="B7" s="149">
        <f t="shared" si="0"/>
        <v>15</v>
      </c>
      <c r="C7" s="149">
        <f>VALUE('Kala1400 (24)'!V23)</f>
        <v>199</v>
      </c>
      <c r="D7" s="149">
        <f>VALUE('Kala1400 (24)'!T23)</f>
        <v>174</v>
      </c>
      <c r="E7" s="149">
        <f>VALUE('Kala1400 (24)'!Q23)</f>
        <v>40</v>
      </c>
      <c r="F7" s="149">
        <f>VALUE('Kala1400 (24)'!B23)</f>
        <v>407747411806</v>
      </c>
    </row>
    <row r="8" spans="1:13">
      <c r="A8" s="149">
        <f>'Kala1400 (24)'!AB24</f>
        <v>0</v>
      </c>
      <c r="B8" s="149">
        <f t="shared" si="0"/>
        <v>0</v>
      </c>
      <c r="C8" s="149">
        <f>VALUE('Kala1400 (24)'!V24)</f>
        <v>0</v>
      </c>
      <c r="D8" s="149">
        <f>VALUE('Kala1400 (24)'!T24)</f>
        <v>0</v>
      </c>
      <c r="E8" s="149">
        <f>VALUE('Kala1400 (24)'!Q24)</f>
        <v>0</v>
      </c>
      <c r="F8" s="149">
        <f>VALUE('Kala1400 (24)'!B24)</f>
        <v>0</v>
      </c>
    </row>
    <row r="9" spans="1:13">
      <c r="A9" s="149">
        <f>'Kala1400 (24)'!AB25</f>
        <v>0</v>
      </c>
      <c r="B9" s="149">
        <f t="shared" si="0"/>
        <v>0</v>
      </c>
      <c r="C9" s="149">
        <f>VALUE('Kala1400 (24)'!V25)</f>
        <v>0</v>
      </c>
      <c r="D9" s="149">
        <f>VALUE('Kala1400 (24)'!T25)</f>
        <v>0</v>
      </c>
      <c r="E9" s="149">
        <f>VALUE('Kala1400 (24)'!Q25)</f>
        <v>0</v>
      </c>
      <c r="F9" s="149">
        <f>VALUE('Kala1400 (24)'!B25)</f>
        <v>0</v>
      </c>
    </row>
    <row r="10" spans="1:13">
      <c r="A10" s="149">
        <f>'Kala1400 (24)'!AB26</f>
        <v>0</v>
      </c>
      <c r="B10" s="149">
        <f t="shared" si="0"/>
        <v>0</v>
      </c>
      <c r="C10" s="149">
        <f>VALUE('Kala1400 (24)'!V26)</f>
        <v>0</v>
      </c>
      <c r="D10" s="149">
        <f>VALUE('Kala1400 (24)'!T26)</f>
        <v>0</v>
      </c>
      <c r="E10" s="149">
        <f>VALUE('Kala1400 (24)'!Q26)</f>
        <v>0</v>
      </c>
      <c r="F10" s="149">
        <f>VALUE('Kala1400 (24)'!B26)</f>
        <v>0</v>
      </c>
    </row>
    <row r="11" spans="1:13">
      <c r="A11" s="149">
        <f>'Kala1400 (24)'!AB27</f>
        <v>0</v>
      </c>
      <c r="B11" s="149">
        <f t="shared" si="0"/>
        <v>0</v>
      </c>
      <c r="C11" s="149">
        <f>VALUE('Kala1400 (24)'!V27)</f>
        <v>0</v>
      </c>
      <c r="D11" s="149">
        <f>VALUE('Kala1400 (24)'!T27)</f>
        <v>0</v>
      </c>
      <c r="E11" s="149">
        <f>VALUE('Kala1400 (24)'!Q27)</f>
        <v>0</v>
      </c>
      <c r="F11" s="149">
        <f>VALUE('Kala1400 (24)'!B27)</f>
        <v>0</v>
      </c>
    </row>
    <row r="12" spans="1:13">
      <c r="A12" s="149">
        <f>'Kala1400 (24)'!AB28</f>
        <v>0</v>
      </c>
      <c r="B12" s="149">
        <f t="shared" si="0"/>
        <v>0</v>
      </c>
      <c r="C12" s="149">
        <f>VALUE('Kala1400 (24)'!V28)</f>
        <v>0</v>
      </c>
      <c r="D12" s="149">
        <f>VALUE('Kala1400 (24)'!T28)</f>
        <v>0</v>
      </c>
      <c r="E12" s="149">
        <f>VALUE('Kala1400 (24)'!Q28)</f>
        <v>0</v>
      </c>
      <c r="F12" s="149">
        <f>VALUE('Kala1400 (24)'!B28)</f>
        <v>0</v>
      </c>
    </row>
    <row r="13" spans="1:13">
      <c r="A13" s="149">
        <f>'Kala1400 (24)'!AB29</f>
        <v>0</v>
      </c>
      <c r="B13" s="149">
        <f t="shared" si="0"/>
        <v>0</v>
      </c>
      <c r="C13" s="149">
        <f>VALUE('Kala1400 (24)'!V29)</f>
        <v>0</v>
      </c>
      <c r="D13" s="149">
        <f>VALUE('Kala1400 (24)'!T29)</f>
        <v>0</v>
      </c>
      <c r="E13" s="149">
        <f>VALUE('Kala1400 (24)'!Q29)</f>
        <v>0</v>
      </c>
      <c r="F13" s="149">
        <f>VALUE('Kala1400 (24)'!B29)</f>
        <v>0</v>
      </c>
    </row>
    <row r="14" spans="1:13">
      <c r="A14" s="149">
        <f>'Kala1400 (24)'!AB30</f>
        <v>0</v>
      </c>
      <c r="B14" s="149">
        <f t="shared" si="0"/>
        <v>0</v>
      </c>
      <c r="C14" s="149">
        <f>VALUE('Kala1400 (24)'!V30)</f>
        <v>0</v>
      </c>
      <c r="D14" s="149">
        <f>VALUE('Kala1400 (24)'!T30)</f>
        <v>0</v>
      </c>
      <c r="E14" s="149">
        <f>VALUE('Kala1400 (24)'!Q30)</f>
        <v>0</v>
      </c>
      <c r="F14" s="149">
        <f>VALUE('Kala1400 (24)'!B30)</f>
        <v>0</v>
      </c>
    </row>
    <row r="15" spans="1:13">
      <c r="A15" s="149">
        <f>'Kala1400 (24)'!AB31</f>
        <v>0</v>
      </c>
      <c r="B15" s="149">
        <f t="shared" si="0"/>
        <v>0</v>
      </c>
      <c r="C15" s="149">
        <f>VALUE('Kala1400 (24)'!V31)</f>
        <v>0</v>
      </c>
      <c r="D15" s="149">
        <f>VALUE('Kala1400 (24)'!T31)</f>
        <v>0</v>
      </c>
      <c r="E15" s="149">
        <f>VALUE('Kala1400 (24)'!Q31)</f>
        <v>0</v>
      </c>
      <c r="F15" s="149">
        <f>VALUE('Kala1400 (24)'!B31)</f>
        <v>0</v>
      </c>
    </row>
    <row r="16" spans="1:13">
      <c r="A16" s="149">
        <f>'Kala1400 (24)'!AB32</f>
        <v>0</v>
      </c>
      <c r="B16" s="149">
        <f t="shared" si="0"/>
        <v>0</v>
      </c>
      <c r="C16" s="149">
        <f>VALUE('Kala1400 (24)'!V32)</f>
        <v>0</v>
      </c>
      <c r="D16" s="149">
        <f>VALUE('Kala1400 (24)'!T32)</f>
        <v>0</v>
      </c>
      <c r="E16" s="149">
        <f>VALUE('Kala1400 (24)'!Q32)</f>
        <v>0</v>
      </c>
      <c r="F16" s="149">
        <f>VALUE('Kala1400 (24)'!B32)</f>
        <v>0</v>
      </c>
    </row>
    <row r="17" spans="1:6">
      <c r="A17" s="149">
        <f>'Kala1400 (24)'!AB33</f>
        <v>0</v>
      </c>
      <c r="B17" s="149">
        <f t="shared" si="0"/>
        <v>0</v>
      </c>
      <c r="C17" s="149">
        <f>VALUE('Kala1400 (24)'!V33)</f>
        <v>0</v>
      </c>
      <c r="D17" s="149">
        <f>VALUE('Kala1400 (24)'!T33)</f>
        <v>0</v>
      </c>
      <c r="E17" s="149">
        <f>VALUE('Kala1400 (24)'!Q33)</f>
        <v>0</v>
      </c>
      <c r="F17" s="149">
        <f>VALUE('Kala1400 (24)'!B33)</f>
        <v>0</v>
      </c>
    </row>
    <row r="18" spans="1:6">
      <c r="A18" s="149">
        <f>'Kala1400 (24)'!AB34</f>
        <v>0</v>
      </c>
      <c r="B18" s="149">
        <f t="shared" si="0"/>
        <v>0</v>
      </c>
      <c r="C18" s="149">
        <f>VALUE('Kala1400 (24)'!V34)</f>
        <v>0</v>
      </c>
      <c r="D18" s="149">
        <f>VALUE('Kala1400 (24)'!T34)</f>
        <v>0</v>
      </c>
      <c r="E18" s="149">
        <f>VALUE('Kala1400 (24)'!Q34)</f>
        <v>0</v>
      </c>
      <c r="F18" s="149">
        <f>VALUE('Kala1400 (24)'!B34)</f>
        <v>0</v>
      </c>
    </row>
    <row r="19" spans="1:6">
      <c r="A19" s="149">
        <f>'Kala1400 (24)'!AB35</f>
        <v>0</v>
      </c>
      <c r="B19" s="149">
        <f t="shared" si="0"/>
        <v>0</v>
      </c>
      <c r="C19" s="149">
        <f>VALUE('Kala1400 (24)'!V35)</f>
        <v>0</v>
      </c>
      <c r="D19" s="149">
        <f>VALUE('Kala1400 (24)'!T35)</f>
        <v>0</v>
      </c>
      <c r="E19" s="149">
        <f>VALUE('Kala1400 (24)'!Q35)</f>
        <v>0</v>
      </c>
      <c r="F19" s="149">
        <f>VALUE('Kala1400 (24)'!B35)</f>
        <v>0</v>
      </c>
    </row>
    <row r="20" spans="1:6">
      <c r="A20" s="149">
        <f>'Kala1400 (24)'!AB36</f>
        <v>0</v>
      </c>
      <c r="B20" s="149">
        <f t="shared" si="0"/>
        <v>0</v>
      </c>
      <c r="C20" s="149">
        <f>VALUE('Kala1400 (24)'!V36)</f>
        <v>0</v>
      </c>
      <c r="D20" s="149">
        <f>VALUE('Kala1400 (24)'!T36)</f>
        <v>0</v>
      </c>
      <c r="E20" s="149">
        <f>VALUE('Kala1400 (24)'!Q36)</f>
        <v>0</v>
      </c>
      <c r="F20" s="149">
        <f>VALUE('Kala1400 (24)'!B36)</f>
        <v>0</v>
      </c>
    </row>
    <row r="21" spans="1:6">
      <c r="A21" s="149">
        <f>'Kala1400 (24)'!AB37</f>
        <v>0</v>
      </c>
      <c r="B21" s="149">
        <f t="shared" si="0"/>
        <v>0</v>
      </c>
      <c r="C21" s="149">
        <f>VALUE('Kala1400 (24)'!V37)</f>
        <v>0</v>
      </c>
      <c r="D21" s="149">
        <f>VALUE('Kala1400 (24)'!T37)</f>
        <v>0</v>
      </c>
      <c r="E21" s="149">
        <f>VALUE('Kala1400 (24)'!Q37)</f>
        <v>0</v>
      </c>
      <c r="F21" s="149">
        <f>VALUE('Kala1400 (24)'!B37)</f>
        <v>0</v>
      </c>
    </row>
    <row r="22" spans="1:6">
      <c r="A22" s="149">
        <f>'Kala1400 (24)'!AB38</f>
        <v>0</v>
      </c>
      <c r="B22" s="149">
        <f t="shared" si="0"/>
        <v>0</v>
      </c>
      <c r="C22" s="149">
        <f>VALUE('Kala1400 (24)'!V38)</f>
        <v>0</v>
      </c>
      <c r="D22" s="149">
        <f>VALUE('Kala1400 (24)'!T38)</f>
        <v>0</v>
      </c>
      <c r="E22" s="149">
        <f>VALUE('Kala1400 (24)'!Q38)</f>
        <v>0</v>
      </c>
      <c r="F22" s="149">
        <f>VALUE('Kala1400 (24)'!B38)</f>
        <v>0</v>
      </c>
    </row>
    <row r="23" spans="1:6">
      <c r="A23" s="149">
        <f>'Kala1400 (24)'!AB39</f>
        <v>0</v>
      </c>
      <c r="B23" s="149">
        <f t="shared" si="0"/>
        <v>0</v>
      </c>
      <c r="C23" s="149">
        <f>VALUE('Kala1400 (24)'!V39)</f>
        <v>0</v>
      </c>
      <c r="D23" s="149">
        <f>VALUE('Kala1400 (24)'!T39)</f>
        <v>0</v>
      </c>
      <c r="E23" s="149">
        <f>VALUE('Kala1400 (24)'!Q39)</f>
        <v>0</v>
      </c>
      <c r="F23" s="149">
        <f>VALUE('Kala1400 (24)'!B39)</f>
        <v>0</v>
      </c>
    </row>
    <row r="24" spans="1:6">
      <c r="A24" s="149">
        <f>'Kala1400 (24)'!AB40</f>
        <v>0</v>
      </c>
      <c r="B24" s="149">
        <f t="shared" si="0"/>
        <v>0</v>
      </c>
      <c r="C24" s="149">
        <f>VALUE('Kala1400 (24)'!V40)</f>
        <v>0</v>
      </c>
      <c r="D24" s="149">
        <f>VALUE('Kala1400 (24)'!T40)</f>
        <v>0</v>
      </c>
      <c r="E24" s="149">
        <f>VALUE('Kala1400 (24)'!Q40)</f>
        <v>0</v>
      </c>
      <c r="F24" s="149">
        <f>VALUE('Kala1400 (24)'!B40)</f>
        <v>0</v>
      </c>
    </row>
    <row r="25" spans="1:6">
      <c r="A25" s="149">
        <f>'Kala1400 (24)'!AB41</f>
        <v>0</v>
      </c>
      <c r="B25" s="149">
        <f t="shared" si="0"/>
        <v>0</v>
      </c>
      <c r="C25" s="149">
        <f>VALUE('Kala1400 (24)'!V41)</f>
        <v>0</v>
      </c>
      <c r="D25" s="149">
        <f>VALUE('Kala1400 (24)'!T41)</f>
        <v>0</v>
      </c>
      <c r="E25" s="149">
        <f>VALUE('Kala1400 (24)'!Q41)</f>
        <v>0</v>
      </c>
      <c r="F25" s="149">
        <f>VALUE('Kala1400 (24)'!B41)</f>
        <v>0</v>
      </c>
    </row>
    <row r="26" spans="1:6">
      <c r="A26" s="149">
        <f>'Kala1400 (24)'!AB42</f>
        <v>0</v>
      </c>
      <c r="B26" s="149">
        <f t="shared" si="0"/>
        <v>0</v>
      </c>
      <c r="C26" s="149">
        <f>VALUE('Kala1400 (24)'!V42)</f>
        <v>0</v>
      </c>
      <c r="D26" s="149">
        <f>VALUE('Kala1400 (24)'!T42)</f>
        <v>0</v>
      </c>
      <c r="E26" s="149">
        <f>VALUE('Kala1400 (24)'!Q42)</f>
        <v>0</v>
      </c>
      <c r="F26" s="149">
        <f>VALUE('Kala1400 (24)'!B42)</f>
        <v>0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154">
    <tabColor rgb="FF7030A0"/>
    <pageSetUpPr fitToPage="1"/>
  </sheetPr>
  <dimension ref="A3:J26"/>
  <sheetViews>
    <sheetView rightToLeft="1" zoomScale="80" zoomScaleNormal="80" workbookViewId="0">
      <selection activeCell="B20" sqref="B20:C23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(24)'!$A$2:$G$10,2,FALSE),0)</f>
        <v>135</v>
      </c>
      <c r="D6" s="21">
        <f>IFERROR(VLOOKUP($A6,'FKala1400 (24)'!$A$2:$G$10,3,FALSE),0)</f>
        <v>1369</v>
      </c>
      <c r="E6" s="21">
        <f>IFERROR(VLOOKUP($A6,'FKala1400 (24)'!$A$2:$G$10,4,FALSE),0)</f>
        <v>1326</v>
      </c>
      <c r="F6" s="21">
        <f>IFERROR(VLOOKUP($A6,'FKala1400 (24)'!$A$2:$G$10,5,FALSE),0)</f>
        <v>178</v>
      </c>
      <c r="G6" s="119">
        <f>IFERROR(VLOOKUP($A6,'FKala1400 (24)'!$A$2:$G$10,6,FALSE),0)</f>
        <v>31454038228048</v>
      </c>
    </row>
    <row r="7" spans="1:10">
      <c r="A7" s="299"/>
      <c r="B7" s="23" t="s">
        <v>85</v>
      </c>
      <c r="C7" s="24">
        <f>IFERROR(VLOOKUP($A6,'FKala99 (24)'!$A$2:$G$10,2,FALSE),0)</f>
        <v>76</v>
      </c>
      <c r="D7" s="24">
        <f>IFERROR(VLOOKUP($A6,'FKala99 (24)'!$A$2:$G$10,3,FALSE),0)</f>
        <v>1294</v>
      </c>
      <c r="E7" s="24">
        <f>IFERROR(VLOOKUP($A6,'FKala99 (24)'!$A$2:$G$10,4,FALSE),0)</f>
        <v>1187</v>
      </c>
      <c r="F7" s="24">
        <f>IFERROR(VLOOKUP($A6,'FKala99 (24)'!$A$2:$G$10,5,FALSE),0)</f>
        <v>183</v>
      </c>
      <c r="G7" s="24">
        <f>IFERROR(VLOOKUP($A6,'FKala99 (24)'!$A$2:$G$10,6,FALSE),0)</f>
        <v>8622493825565</v>
      </c>
    </row>
    <row r="8" spans="1:10" ht="30" customHeight="1" thickBot="1">
      <c r="A8" s="300"/>
      <c r="B8" s="26" t="s">
        <v>51</v>
      </c>
      <c r="C8" s="27">
        <f>IFERROR(C6/C7-1,"-")</f>
        <v>0.77631578947368429</v>
      </c>
      <c r="D8" s="27">
        <f>IFERROR(D6/D7-1,"-")</f>
        <v>5.7959814528593556E-2</v>
      </c>
      <c r="E8" s="27">
        <f>IFERROR(E6/E7-1,"-")</f>
        <v>0.11710193765796117</v>
      </c>
      <c r="F8" s="27">
        <f>IFERROR(F6/F7-1,"-")</f>
        <v>-2.732240437158473E-2</v>
      </c>
      <c r="G8" s="27">
        <f>IFERROR(G6/G7-1,"-")</f>
        <v>2.6479049871615228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(24)'!$A$2:$G$10,2,FALSE),0)</f>
        <v>0</v>
      </c>
      <c r="D9" s="21">
        <f>IFERROR(VLOOKUP($A9,'FKala1400 (24)'!$A$2:$G$10,3,FALSE),0)</f>
        <v>4</v>
      </c>
      <c r="E9" s="21">
        <f>IFERROR(VLOOKUP($A9,'FKala1400 (24)'!$A$2:$G$10,4,FALSE),0)</f>
        <v>4</v>
      </c>
      <c r="F9" s="21">
        <f>IFERROR(VLOOKUP($A9,'FKala1400 (24)'!$A$2:$G$10,5,FALSE),0)</f>
        <v>0</v>
      </c>
      <c r="G9" s="55">
        <f>IFERROR(VLOOKUP($A9,'FKala1400 (24)'!$A$2:$G$10,6,FALSE),0)</f>
        <v>7250000</v>
      </c>
    </row>
    <row r="10" spans="1:10" ht="21" customHeight="1">
      <c r="A10" s="301"/>
      <c r="B10" s="23" t="s">
        <v>85</v>
      </c>
      <c r="C10" s="24">
        <f>IFERROR(VLOOKUP($A9,'FKala99 (24)'!$A$2:$G$10,2,FALSE),0)</f>
        <v>0</v>
      </c>
      <c r="D10" s="24">
        <f>IFERROR(VLOOKUP($A9,'FKala99 (24)'!$A$2:$G$10,3,FALSE),0)</f>
        <v>9</v>
      </c>
      <c r="E10" s="24">
        <f>IFERROR(VLOOKUP($A9,'FKala99 (24)'!$A$2:$G$10,4,FALSE),0)</f>
        <v>9</v>
      </c>
      <c r="F10" s="24">
        <f>IFERROR(VLOOKUP($A9,'FKala99 (24)'!$A$2:$G$10,5,FALSE),0)</f>
        <v>0</v>
      </c>
      <c r="G10" s="24">
        <f>IFERROR(VLOOKUP($A9,'FKala99 (24)'!$A$2:$G$10,6,FALSE),0)</f>
        <v>24750000</v>
      </c>
    </row>
    <row r="11" spans="1:10" ht="30" customHeight="1" thickBot="1">
      <c r="A11" s="301"/>
      <c r="B11" s="29" t="s">
        <v>51</v>
      </c>
      <c r="C11" s="30" t="str">
        <f>IFERROR(C9/C10-1,"-")</f>
        <v>-</v>
      </c>
      <c r="D11" s="30">
        <f>IFERROR(D9/D10-1,"-")</f>
        <v>-0.55555555555555558</v>
      </c>
      <c r="E11" s="30">
        <f>IFERROR(E9/E10-1,"-")</f>
        <v>-0.55555555555555558</v>
      </c>
      <c r="F11" s="30" t="str">
        <f>IFERROR(F9/F10-1,"-")</f>
        <v>-</v>
      </c>
      <c r="G11" s="30">
        <f>IFERROR(G9/G10-1,"-")</f>
        <v>-0.70707070707070707</v>
      </c>
    </row>
    <row r="12" spans="1:10" ht="21" customHeight="1">
      <c r="A12" s="302" t="s">
        <v>42</v>
      </c>
      <c r="B12" s="32" t="s">
        <v>104</v>
      </c>
      <c r="C12" s="33">
        <f>IFERROR(VLOOKUP($A12,'FKala1400 (24)'!$A$2:$G$10,2,FALSE),0)</f>
        <v>15</v>
      </c>
      <c r="D12" s="34">
        <f>IFERROR(VLOOKUP($A12,'FKala1400 (24)'!$A$2:$G$10,3,FALSE),0)</f>
        <v>199</v>
      </c>
      <c r="E12" s="34">
        <f>IFERROR(VLOOKUP($A12,'FKala1400 (24)'!$A$2:$G$10,4,FALSE),0)</f>
        <v>174</v>
      </c>
      <c r="F12" s="34">
        <f>IFERROR(VLOOKUP($A12,'FKala1400 (24)'!$A$2:$G$10,5,FALSE),0)</f>
        <v>40</v>
      </c>
      <c r="G12" s="57">
        <f>IFERROR(VLOOKUP($A12,'FKala1400 (24)'!$A$2:$G$10,6,FALSE),0)</f>
        <v>407747411806</v>
      </c>
    </row>
    <row r="13" spans="1:10" ht="21" customHeight="1">
      <c r="A13" s="301"/>
      <c r="B13" s="23" t="s">
        <v>85</v>
      </c>
      <c r="C13" s="24">
        <f>IFERROR(VLOOKUP($A12,'FKala99 (24)'!$A$2:$G$10,2,FALSE),0)</f>
        <v>18</v>
      </c>
      <c r="D13" s="24">
        <f>IFERROR(VLOOKUP($A12,'FKala99 (24)'!$A$2:$G$10,3,FALSE),0)</f>
        <v>139</v>
      </c>
      <c r="E13" s="24">
        <f>IFERROR(VLOOKUP($A12,'FKala99 (24)'!$A$2:$G$10,4,FALSE),0)</f>
        <v>139</v>
      </c>
      <c r="F13" s="24">
        <f>IFERROR(VLOOKUP($A12,'FKala99 (24)'!$A$2:$G$10,5,FALSE),0)</f>
        <v>18</v>
      </c>
      <c r="G13" s="24">
        <f>IFERROR(VLOOKUP($A12,'FKala99 (24)'!$A$2:$G$10,6,FALSE),0)</f>
        <v>311408938186</v>
      </c>
    </row>
    <row r="14" spans="1:10" ht="30" customHeight="1" thickBot="1">
      <c r="A14" s="301"/>
      <c r="B14" s="36" t="s">
        <v>51</v>
      </c>
      <c r="C14" s="30">
        <f>IFERROR(C12/C13-1,"-")</f>
        <v>-0.16666666666666663</v>
      </c>
      <c r="D14" s="30">
        <f>IFERROR(D12/D13-1,"-")</f>
        <v>0.43165467625899279</v>
      </c>
      <c r="E14" s="30">
        <f>IFERROR(E12/E13-1,"-")</f>
        <v>0.25179856115107913</v>
      </c>
      <c r="F14" s="30">
        <f>IFERROR(F12/F13-1,"-")</f>
        <v>1.2222222222222223</v>
      </c>
      <c r="G14" s="30">
        <f>IFERROR(G12/G13-1,"-")</f>
        <v>0.3093632256709935</v>
      </c>
    </row>
    <row r="15" spans="1:10">
      <c r="A15" s="413" t="s">
        <v>59</v>
      </c>
      <c r="B15" s="37" t="s">
        <v>104</v>
      </c>
      <c r="C15" s="38">
        <f>C12+C9+C6</f>
        <v>150</v>
      </c>
      <c r="D15" s="38">
        <f t="shared" ref="D15:G16" si="0">D12+D9+D6</f>
        <v>1572</v>
      </c>
      <c r="E15" s="38">
        <f t="shared" si="0"/>
        <v>1504</v>
      </c>
      <c r="F15" s="38">
        <f t="shared" si="0"/>
        <v>218</v>
      </c>
      <c r="G15" s="38">
        <f t="shared" si="0"/>
        <v>31861792889854</v>
      </c>
    </row>
    <row r="16" spans="1:10" ht="21.75" thickBot="1">
      <c r="A16" s="414"/>
      <c r="B16" s="23" t="s">
        <v>85</v>
      </c>
      <c r="C16" s="40">
        <f>C13+C10+C7</f>
        <v>94</v>
      </c>
      <c r="D16" s="40">
        <f t="shared" si="0"/>
        <v>1442</v>
      </c>
      <c r="E16" s="40">
        <f t="shared" si="0"/>
        <v>1335</v>
      </c>
      <c r="F16" s="40">
        <f t="shared" si="0"/>
        <v>201</v>
      </c>
      <c r="G16" s="40">
        <f t="shared" si="0"/>
        <v>8933927513751</v>
      </c>
    </row>
    <row r="17" spans="1:7" ht="30" customHeight="1" thickBot="1">
      <c r="A17" s="415"/>
      <c r="B17" s="42" t="s">
        <v>51</v>
      </c>
      <c r="C17" s="43">
        <f>IFERROR(C15/C16-1,"-")</f>
        <v>0.5957446808510638</v>
      </c>
      <c r="D17" s="43">
        <f>IFERROR(D15/D16-1,"-")</f>
        <v>9.015256588072118E-2</v>
      </c>
      <c r="E17" s="43">
        <f>IFERROR(E15/E16-1,"-")</f>
        <v>0.12659176029962538</v>
      </c>
      <c r="F17" s="43">
        <f>IFERROR(F15/F16-1,"-")</f>
        <v>8.4577114427860645E-2</v>
      </c>
      <c r="G17" s="43">
        <f>IFERROR(G15/G16-1,"-")</f>
        <v>2.56638139729841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155">
    <tabColor rgb="FF92D050"/>
  </sheetPr>
  <dimension ref="A1:AF26"/>
  <sheetViews>
    <sheetView zoomScale="80" zoomScaleNormal="80" workbookViewId="0">
      <selection activeCell="B18" sqref="B18:C19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279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281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280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12" t="s">
        <v>25</v>
      </c>
      <c r="E17" s="212" t="s">
        <v>26</v>
      </c>
      <c r="F17" s="212" t="s">
        <v>25</v>
      </c>
      <c r="G17" s="340" t="s">
        <v>26</v>
      </c>
      <c r="H17" s="416"/>
      <c r="I17" s="212" t="s">
        <v>25</v>
      </c>
      <c r="J17" s="212" t="s">
        <v>26</v>
      </c>
      <c r="K17" s="212" t="s">
        <v>25</v>
      </c>
      <c r="L17" s="212" t="s">
        <v>26</v>
      </c>
      <c r="M17" s="212" t="s">
        <v>25</v>
      </c>
      <c r="N17" s="340" t="s">
        <v>26</v>
      </c>
      <c r="O17" s="430"/>
      <c r="P17" s="416"/>
      <c r="Q17" s="340" t="s">
        <v>25</v>
      </c>
      <c r="R17" s="416"/>
      <c r="S17" s="212" t="s">
        <v>26</v>
      </c>
      <c r="T17" s="212" t="s">
        <v>25</v>
      </c>
      <c r="U17" s="212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17">
        <v>13463336495</v>
      </c>
      <c r="C18" s="418"/>
      <c r="D18" s="163">
        <v>537</v>
      </c>
      <c r="E18" s="213">
        <v>2887918453</v>
      </c>
      <c r="F18" s="163">
        <v>204</v>
      </c>
      <c r="G18" s="417">
        <v>356220001</v>
      </c>
      <c r="H18" s="418"/>
      <c r="I18" s="163">
        <v>38</v>
      </c>
      <c r="J18" s="214">
        <v>4273820402</v>
      </c>
      <c r="K18" s="217">
        <v>133</v>
      </c>
      <c r="L18" s="214">
        <v>9585214668</v>
      </c>
      <c r="M18" s="217">
        <v>554</v>
      </c>
      <c r="N18" s="419">
        <v>7505660057</v>
      </c>
      <c r="O18" s="420"/>
      <c r="P18" s="421"/>
      <c r="Q18" s="422">
        <v>226</v>
      </c>
      <c r="R18" s="416"/>
      <c r="S18" s="214">
        <v>17556138524</v>
      </c>
      <c r="T18" s="217">
        <v>922</v>
      </c>
      <c r="U18" s="214">
        <v>23233909141</v>
      </c>
      <c r="V18" s="422">
        <v>1006</v>
      </c>
      <c r="W18" s="416"/>
      <c r="X18" s="340" t="s">
        <v>8</v>
      </c>
      <c r="Y18" s="416"/>
      <c r="Z18" s="340" t="s">
        <v>27</v>
      </c>
      <c r="AA18" s="416"/>
      <c r="AB18" s="340" t="s">
        <v>28</v>
      </c>
      <c r="AC18" s="416"/>
      <c r="AD18" s="212" t="s">
        <v>64</v>
      </c>
      <c r="AE18" s="167"/>
    </row>
    <row r="19" spans="1:31" ht="29.65" customHeight="1">
      <c r="A19" s="168"/>
      <c r="B19" s="417">
        <v>345364526301</v>
      </c>
      <c r="C19" s="418"/>
      <c r="D19" s="163">
        <v>213</v>
      </c>
      <c r="E19" s="213">
        <v>75928720471</v>
      </c>
      <c r="F19" s="163">
        <v>26</v>
      </c>
      <c r="G19" s="417">
        <v>4618900000</v>
      </c>
      <c r="H19" s="418"/>
      <c r="I19" s="163">
        <v>8</v>
      </c>
      <c r="J19" s="214">
        <v>204791328651</v>
      </c>
      <c r="K19" s="217">
        <v>55</v>
      </c>
      <c r="L19" s="214">
        <v>335370019467</v>
      </c>
      <c r="M19" s="217">
        <v>237</v>
      </c>
      <c r="N19" s="419">
        <v>495466999309</v>
      </c>
      <c r="O19" s="420"/>
      <c r="P19" s="421"/>
      <c r="Q19" s="422">
        <v>69</v>
      </c>
      <c r="R19" s="416"/>
      <c r="S19" s="214">
        <v>538887129492</v>
      </c>
      <c r="T19" s="217">
        <v>309</v>
      </c>
      <c r="U19" s="214">
        <v>772372629397</v>
      </c>
      <c r="V19" s="422">
        <v>299</v>
      </c>
      <c r="W19" s="416"/>
      <c r="X19" s="340" t="s">
        <v>8</v>
      </c>
      <c r="Y19" s="416"/>
      <c r="Z19" s="340" t="s">
        <v>27</v>
      </c>
      <c r="AA19" s="416"/>
      <c r="AB19" s="340" t="s">
        <v>42</v>
      </c>
      <c r="AC19" s="416"/>
      <c r="AD19" s="212" t="s">
        <v>65</v>
      </c>
      <c r="AE19" s="167"/>
    </row>
    <row r="20" spans="1:31" ht="74.099999999999994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</row>
    <row r="21" spans="1:31" ht="74.099999999999994" customHeight="1"/>
    <row r="22" spans="1:31" ht="48.95" customHeight="1"/>
    <row r="23" spans="1:31" ht="48.95" customHeight="1"/>
    <row r="24" spans="1:31" ht="5.85" customHeight="1"/>
    <row r="25" spans="1:31" ht="22.15" customHeight="1">
      <c r="A25" s="306" t="s">
        <v>9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</row>
    <row r="26" spans="1:31" ht="1.5" customHeight="1"/>
  </sheetData>
  <mergeCells count="46">
    <mergeCell ref="A25:R25"/>
    <mergeCell ref="Z18:AA18"/>
    <mergeCell ref="AB18:AC18"/>
    <mergeCell ref="B19:C19"/>
    <mergeCell ref="G19:H19"/>
    <mergeCell ref="N19:P19"/>
    <mergeCell ref="Q19:R19"/>
    <mergeCell ref="V19:W19"/>
    <mergeCell ref="X19:Y19"/>
    <mergeCell ref="Z19:AA19"/>
    <mergeCell ref="AB19:AC19"/>
    <mergeCell ref="B18:C18"/>
    <mergeCell ref="G18:H18"/>
    <mergeCell ref="N18:P18"/>
    <mergeCell ref="Q18:R18"/>
    <mergeCell ref="V18:W18"/>
    <mergeCell ref="X18:Y18"/>
    <mergeCell ref="X16:Y17"/>
    <mergeCell ref="Z16:AA17"/>
    <mergeCell ref="AB16:AC17"/>
    <mergeCell ref="AD16:AD17"/>
    <mergeCell ref="B17:C17"/>
    <mergeCell ref="G17:H17"/>
    <mergeCell ref="N17:P17"/>
    <mergeCell ref="Q17:R17"/>
    <mergeCell ref="V17:W17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param=1&amp;@CreateCaseType=&amp;@PBTradeUnitTypeID=&amp;@TradeUnitTypeID=" xr:uid="{00000000-0004-0000-9D00-000000000000}"/>
    <hyperlink ref="F18" r:id="rId2" display="http://172.16.90.7:88/ReportViewer.aspx?reportName=PProductStatisticsDetailReport&amp;@Clicked=Clicked&amp;@Detail=Writ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1000000}"/>
    <hyperlink ref="I18" r:id="rId3" display="http://172.16.90.7:88/ReportViewer.aspx?reportName=PProductStatisticsDetailReport&amp;@Clicked=Clicked&amp;@Detail=Incapacity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2000000}"/>
    <hyperlink ref="K18" r:id="rId4" display="http://172.16.90.7:88/ReportViewer.aspx?reportName=PProductStatisticsDetailReport&amp;@Clicked=Clicked&amp;@Detail=Absolution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3000000}"/>
    <hyperlink ref="M18" r:id="rId5" display="http://172.16.90.7:88/ReportViewer.aspx?reportName=PProductStatisticsDetailReport&amp;@Clicked=Clicked&amp;@Detail=Penalty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4000000}"/>
    <hyperlink ref="Q18" r:id="rId6" display="http://172.16.90.7:88/ReportViewer.aspx?reportName=PProductStatisticsDetailReport&amp;@Clicked=Clicked&amp;@Detail=Remained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5000000}"/>
    <hyperlink ref="T18" r:id="rId7" display="http://172.16.90.7:88/ReportViewer.aspx?reportName=PProductStatisticsDetailReport&amp;@Clicked=Clicked&amp;@Detail=Output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6000000}"/>
    <hyperlink ref="V18" r:id="rId8" display="http://172.16.90.7:88/ReportViewer.aspx?reportName=PProductStatisticsDetailReport&amp;@Clicked=Clicked&amp;@Detail=Input&amp;@LCode=1&amp;@fromdatetime=1399/01/01&amp;@todatetime=1399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7000000}"/>
    <hyperlink ref="D19" r:id="rId9" display="http://172.16.90.7:88/ReportViewer.aspx?reportName=PProductStatisticsPecuniary&amp;@Clicked=Clicked&amp;@Detail=Pecuniary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param=1&amp;@CreateCaseType=&amp;@PBTradeUnitTypeID=&amp;@TradeUnitTypeID=" xr:uid="{00000000-0004-0000-9D00-000008000000}"/>
    <hyperlink ref="F19" r:id="rId10" display="http://172.16.90.7:88/ReportViewer.aspx?reportName=PProductStatisticsDetailReport&amp;@Clicked=Clicked&amp;@Detail=Writ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9000000}"/>
    <hyperlink ref="I19" r:id="rId11" display="http://172.16.90.7:88/ReportViewer.aspx?reportName=PProductStatisticsDetailReport&amp;@Clicked=Clicked&amp;@Detail=Incapacity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A000000}"/>
    <hyperlink ref="K19" r:id="rId12" display="http://172.16.90.7:88/ReportViewer.aspx?reportName=PProductStatisticsDetailReport&amp;@Clicked=Clicked&amp;@Detail=Absolution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B000000}"/>
    <hyperlink ref="M19" r:id="rId13" display="http://172.16.90.7:88/ReportViewer.aspx?reportName=PProductStatisticsDetailReport&amp;@Clicked=Clicked&amp;@Detail=Penalty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C000000}"/>
    <hyperlink ref="Q19" r:id="rId14" display="http://172.16.90.7:88/ReportViewer.aspx?reportName=PProductStatisticsDetailReport&amp;@Clicked=Clicked&amp;@Detail=Remained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D000000}"/>
    <hyperlink ref="T19" r:id="rId15" display="http://172.16.90.7:88/ReportViewer.aspx?reportName=PProductStatisticsDetailReport&amp;@Clicked=Clicked&amp;@Detail=Output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E000000}"/>
    <hyperlink ref="V19" r:id="rId16" display="http://172.16.90.7:88/ReportViewer.aspx?reportName=PProductStatisticsDetailReport&amp;@Clicked=Clicked&amp;@Detail=Input&amp;@LCode=1&amp;@fromdatetime=1399/01/01&amp;@todatetime=1399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D00-00000F000000}"/>
  </hyperlinks>
  <pageMargins left="0.7" right="0.7" top="0.75" bottom="0.75" header="0.3" footer="0.3"/>
  <drawing r:id="rId17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156">
    <tabColor theme="7" tint="0.59999389629810485"/>
  </sheetPr>
  <dimension ref="A1:F26"/>
  <sheetViews>
    <sheetView rightToLeft="1" workbookViewId="0">
      <selection activeCell="B18" sqref="B18:C19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(21)'!AB16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(21)'!AB18</f>
        <v>کالا و خدمات</v>
      </c>
      <c r="B2" s="149">
        <f>D2+E2-C2</f>
        <v>142</v>
      </c>
      <c r="C2" s="149">
        <f>VALUE('Kala99 (21)'!V18)</f>
        <v>1006</v>
      </c>
      <c r="D2" s="149">
        <f>VALUE('Kala99 (21)'!T18)</f>
        <v>922</v>
      </c>
      <c r="E2" s="149">
        <f>VALUE('Kala99 (21)'!Q18)</f>
        <v>226</v>
      </c>
      <c r="F2" s="149">
        <f>VALUE('Kala99 (21)'!B18)</f>
        <v>13463336495</v>
      </c>
    </row>
    <row r="3" spans="1:6">
      <c r="A3" s="149" t="str">
        <f>'Kala99 (21)'!AB19</f>
        <v>پرونده قاچاق کالا و ارز</v>
      </c>
      <c r="B3" s="149">
        <f t="shared" ref="B3:B26" si="0">D3+E3-C3</f>
        <v>79</v>
      </c>
      <c r="C3" s="149">
        <f>VALUE('Kala99 (21)'!V19)</f>
        <v>299</v>
      </c>
      <c r="D3" s="149">
        <f>VALUE('Kala99 (21)'!T19)</f>
        <v>309</v>
      </c>
      <c r="E3" s="149">
        <f>VALUE('Kala99 (21)'!Q19)</f>
        <v>69</v>
      </c>
      <c r="F3" s="149">
        <f>VALUE('Kala99 (21)'!B19)</f>
        <v>345364526301</v>
      </c>
    </row>
    <row r="4" spans="1:6">
      <c r="A4" s="149">
        <f>'Kala99 (21)'!AB20</f>
        <v>0</v>
      </c>
      <c r="B4" s="149">
        <f t="shared" si="0"/>
        <v>0</v>
      </c>
      <c r="C4" s="149">
        <f>VALUE('Kala99 (21)'!V20)</f>
        <v>0</v>
      </c>
      <c r="D4" s="149">
        <f>VALUE('Kala99 (21)'!T20)</f>
        <v>0</v>
      </c>
      <c r="E4" s="149">
        <f>VALUE('Kala99 (21)'!Q20)</f>
        <v>0</v>
      </c>
      <c r="F4" s="149">
        <f>VALUE('Kala99 (21)'!B20)</f>
        <v>0</v>
      </c>
    </row>
    <row r="5" spans="1:6">
      <c r="A5" s="149">
        <f>'Kala99 (21)'!AB21</f>
        <v>0</v>
      </c>
      <c r="B5" s="149">
        <f t="shared" si="0"/>
        <v>0</v>
      </c>
      <c r="C5" s="149">
        <f>VALUE('Kala99 (21)'!V21)</f>
        <v>0</v>
      </c>
      <c r="D5" s="149">
        <f>VALUE('Kala99 (21)'!T21)</f>
        <v>0</v>
      </c>
      <c r="E5" s="149">
        <f>VALUE('Kala99 (21)'!Q21)</f>
        <v>0</v>
      </c>
      <c r="F5" s="149">
        <f>VALUE('Kala99 (21)'!B21)</f>
        <v>0</v>
      </c>
    </row>
    <row r="6" spans="1:6">
      <c r="A6" s="149">
        <f>'Kala99 (21)'!AB22</f>
        <v>0</v>
      </c>
      <c r="B6" s="149">
        <f t="shared" si="0"/>
        <v>0</v>
      </c>
      <c r="C6" s="149">
        <f>VALUE('Kala99 (21)'!V22)</f>
        <v>0</v>
      </c>
      <c r="D6" s="149">
        <f>VALUE('Kala99 (21)'!T22)</f>
        <v>0</v>
      </c>
      <c r="E6" s="149">
        <f>VALUE('Kala99 (21)'!Q22)</f>
        <v>0</v>
      </c>
      <c r="F6" s="149">
        <f>VALUE('Kala99 (21)'!B22)</f>
        <v>0</v>
      </c>
    </row>
    <row r="7" spans="1:6">
      <c r="A7" s="149">
        <f>'Kala99 (21)'!AB23</f>
        <v>0</v>
      </c>
      <c r="B7" s="149">
        <f t="shared" si="0"/>
        <v>0</v>
      </c>
      <c r="C7" s="149">
        <f>VALUE('Kala99 (21)'!V23)</f>
        <v>0</v>
      </c>
      <c r="D7" s="149">
        <f>VALUE('Kala99 (21)'!T23)</f>
        <v>0</v>
      </c>
      <c r="E7" s="149">
        <f>VALUE('Kala99 (21)'!Q23)</f>
        <v>0</v>
      </c>
      <c r="F7" s="149">
        <f>VALUE('Kala99 (21)'!B23)</f>
        <v>0</v>
      </c>
    </row>
    <row r="8" spans="1:6">
      <c r="A8" s="149">
        <f>'Kala99 (21)'!AB24</f>
        <v>0</v>
      </c>
      <c r="B8" s="149">
        <f t="shared" si="0"/>
        <v>0</v>
      </c>
      <c r="C8" s="149">
        <f>VALUE('Kala99 (21)'!V24)</f>
        <v>0</v>
      </c>
      <c r="D8" s="149">
        <f>VALUE('Kala99 (21)'!T24)</f>
        <v>0</v>
      </c>
      <c r="E8" s="149">
        <f>VALUE('Kala99 (21)'!Q24)</f>
        <v>0</v>
      </c>
      <c r="F8" s="149">
        <f>VALUE('Kala99 (21)'!B24)</f>
        <v>0</v>
      </c>
    </row>
    <row r="9" spans="1:6">
      <c r="A9" s="149">
        <f>'Kala99 (21)'!AB25</f>
        <v>0</v>
      </c>
      <c r="B9" s="149">
        <f t="shared" si="0"/>
        <v>0</v>
      </c>
      <c r="C9" s="149">
        <f>VALUE('Kala99 (21)'!V25)</f>
        <v>0</v>
      </c>
      <c r="D9" s="149">
        <f>VALUE('Kala99 (21)'!T25)</f>
        <v>0</v>
      </c>
      <c r="E9" s="149">
        <f>VALUE('Kala99 (21)'!Q25)</f>
        <v>0</v>
      </c>
      <c r="F9" s="149">
        <f>VALUE('Kala99 (21)'!B25)</f>
        <v>0</v>
      </c>
    </row>
    <row r="10" spans="1:6">
      <c r="A10" s="149">
        <f>'Kala99 (21)'!AB26</f>
        <v>0</v>
      </c>
      <c r="B10" s="149">
        <f t="shared" si="0"/>
        <v>0</v>
      </c>
      <c r="C10" s="149">
        <f>VALUE('Kala99 (21)'!V26)</f>
        <v>0</v>
      </c>
      <c r="D10" s="149">
        <f>VALUE('Kala99 (21)'!T26)</f>
        <v>0</v>
      </c>
      <c r="E10" s="149">
        <f>VALUE('Kala99 (21)'!Q26)</f>
        <v>0</v>
      </c>
      <c r="F10" s="149">
        <f>VALUE('Kala99 (21)'!B26)</f>
        <v>0</v>
      </c>
    </row>
    <row r="11" spans="1:6">
      <c r="A11" s="149">
        <f>'Kala99 (21)'!AB27</f>
        <v>0</v>
      </c>
      <c r="B11" s="149">
        <f t="shared" si="0"/>
        <v>0</v>
      </c>
      <c r="C11" s="149">
        <f>VALUE('Kala99 (21)'!V27)</f>
        <v>0</v>
      </c>
      <c r="D11" s="149">
        <f>VALUE('Kala99 (21)'!T27)</f>
        <v>0</v>
      </c>
      <c r="E11" s="149">
        <f>VALUE('Kala99 (21)'!Q27)</f>
        <v>0</v>
      </c>
      <c r="F11" s="149">
        <f>VALUE('Kala99 (21)'!B27)</f>
        <v>0</v>
      </c>
    </row>
    <row r="12" spans="1:6">
      <c r="A12" s="149">
        <f>'Kala99 (21)'!AB28</f>
        <v>0</v>
      </c>
      <c r="B12" s="149">
        <f t="shared" si="0"/>
        <v>0</v>
      </c>
      <c r="C12" s="149">
        <f>VALUE('Kala99 (21)'!V28)</f>
        <v>0</v>
      </c>
      <c r="D12" s="149">
        <f>VALUE('Kala99 (21)'!T28)</f>
        <v>0</v>
      </c>
      <c r="E12" s="149">
        <f>VALUE('Kala99 (21)'!Q28)</f>
        <v>0</v>
      </c>
      <c r="F12" s="149">
        <f>VALUE('Kala99 (21)'!B28)</f>
        <v>0</v>
      </c>
    </row>
    <row r="13" spans="1:6">
      <c r="A13" s="149">
        <f>'Kala99 (21)'!AB29</f>
        <v>0</v>
      </c>
      <c r="B13" s="149">
        <f t="shared" si="0"/>
        <v>0</v>
      </c>
      <c r="C13" s="149">
        <f>VALUE('Kala99 (21)'!V29)</f>
        <v>0</v>
      </c>
      <c r="D13" s="149">
        <f>VALUE('Kala99 (21)'!T29)</f>
        <v>0</v>
      </c>
      <c r="E13" s="149">
        <f>VALUE('Kala99 (21)'!Q29)</f>
        <v>0</v>
      </c>
      <c r="F13" s="149">
        <f>VALUE('Kala99 (21)'!B29)</f>
        <v>0</v>
      </c>
    </row>
    <row r="14" spans="1:6">
      <c r="A14" s="149">
        <f>'Kala99 (21)'!AB30</f>
        <v>0</v>
      </c>
      <c r="B14" s="149">
        <f t="shared" si="0"/>
        <v>0</v>
      </c>
      <c r="C14" s="149">
        <f>VALUE('Kala99 (21)'!V30)</f>
        <v>0</v>
      </c>
      <c r="D14" s="149">
        <f>VALUE('Kala99 (21)'!T30)</f>
        <v>0</v>
      </c>
      <c r="E14" s="149">
        <f>VALUE('Kala99 (21)'!Q30)</f>
        <v>0</v>
      </c>
      <c r="F14" s="149">
        <f>VALUE('Kala99 (21)'!B30)</f>
        <v>0</v>
      </c>
    </row>
    <row r="15" spans="1:6">
      <c r="A15" s="149">
        <f>'Kala99 (21)'!AB31</f>
        <v>0</v>
      </c>
      <c r="B15" s="149">
        <f t="shared" si="0"/>
        <v>0</v>
      </c>
      <c r="C15" s="149">
        <f>VALUE('Kala99 (21)'!V31)</f>
        <v>0</v>
      </c>
      <c r="D15" s="149">
        <f>VALUE('Kala99 (21)'!T31)</f>
        <v>0</v>
      </c>
      <c r="E15" s="149">
        <f>VALUE('Kala99 (21)'!Q31)</f>
        <v>0</v>
      </c>
      <c r="F15" s="149">
        <f>VALUE('Kala99 (21)'!B31)</f>
        <v>0</v>
      </c>
    </row>
    <row r="16" spans="1:6">
      <c r="A16" s="149">
        <f>'Kala99 (21)'!AB32</f>
        <v>0</v>
      </c>
      <c r="B16" s="149">
        <f t="shared" si="0"/>
        <v>0</v>
      </c>
      <c r="C16" s="149">
        <f>VALUE('Kala99 (21)'!V32)</f>
        <v>0</v>
      </c>
      <c r="D16" s="149">
        <f>VALUE('Kala99 (21)'!T32)</f>
        <v>0</v>
      </c>
      <c r="E16" s="149">
        <f>VALUE('Kala99 (21)'!Q32)</f>
        <v>0</v>
      </c>
      <c r="F16" s="149">
        <f>VALUE('Kala99 (21)'!B32)</f>
        <v>0</v>
      </c>
    </row>
    <row r="17" spans="1:6">
      <c r="A17" s="149">
        <f>'Kala99 (21)'!AB33</f>
        <v>0</v>
      </c>
      <c r="B17" s="149">
        <f t="shared" si="0"/>
        <v>0</v>
      </c>
      <c r="C17" s="149">
        <f>VALUE('Kala99 (21)'!V33)</f>
        <v>0</v>
      </c>
      <c r="D17" s="149">
        <f>VALUE('Kala99 (21)'!T33)</f>
        <v>0</v>
      </c>
      <c r="E17" s="149">
        <f>VALUE('Kala99 (21)'!Q33)</f>
        <v>0</v>
      </c>
      <c r="F17" s="149">
        <f>VALUE('Kala99 (21)'!B33)</f>
        <v>0</v>
      </c>
    </row>
    <row r="18" spans="1:6">
      <c r="A18" s="149">
        <f>'Kala99 (21)'!AB34</f>
        <v>0</v>
      </c>
      <c r="B18" s="149">
        <f t="shared" si="0"/>
        <v>0</v>
      </c>
      <c r="C18" s="149">
        <f>VALUE('Kala99 (21)'!V34)</f>
        <v>0</v>
      </c>
      <c r="D18" s="149">
        <f>VALUE('Kala99 (21)'!T34)</f>
        <v>0</v>
      </c>
      <c r="E18" s="149">
        <f>VALUE('Kala99 (21)'!Q34)</f>
        <v>0</v>
      </c>
      <c r="F18" s="149">
        <f>VALUE('Kala99 (21)'!B34)</f>
        <v>0</v>
      </c>
    </row>
    <row r="19" spans="1:6">
      <c r="A19" s="149">
        <f>'Kala99 (21)'!AB35</f>
        <v>0</v>
      </c>
      <c r="B19" s="149">
        <f t="shared" si="0"/>
        <v>0</v>
      </c>
      <c r="C19" s="149">
        <f>VALUE('Kala99 (21)'!V35)</f>
        <v>0</v>
      </c>
      <c r="D19" s="149">
        <f>VALUE('Kala99 (21)'!T35)</f>
        <v>0</v>
      </c>
      <c r="E19" s="149">
        <f>VALUE('Kala99 (21)'!Q35)</f>
        <v>0</v>
      </c>
      <c r="F19" s="149">
        <f>VALUE('Kala99 (21)'!B35)</f>
        <v>0</v>
      </c>
    </row>
    <row r="20" spans="1:6">
      <c r="A20" s="149">
        <f>'Kala99 (21)'!AB36</f>
        <v>0</v>
      </c>
      <c r="B20" s="149">
        <f t="shared" si="0"/>
        <v>0</v>
      </c>
      <c r="C20" s="149">
        <f>VALUE('Kala99 (21)'!V36)</f>
        <v>0</v>
      </c>
      <c r="D20" s="149">
        <f>VALUE('Kala99 (21)'!T36)</f>
        <v>0</v>
      </c>
      <c r="E20" s="149">
        <f>VALUE('Kala99 (21)'!Q36)</f>
        <v>0</v>
      </c>
      <c r="F20" s="149">
        <f>VALUE('Kala99 (21)'!B36)</f>
        <v>0</v>
      </c>
    </row>
    <row r="21" spans="1:6">
      <c r="A21" s="149">
        <f>'Kala99 (21)'!AB37</f>
        <v>0</v>
      </c>
      <c r="B21" s="149">
        <f t="shared" si="0"/>
        <v>0</v>
      </c>
      <c r="C21" s="149">
        <f>VALUE('Kala99 (21)'!V37)</f>
        <v>0</v>
      </c>
      <c r="D21" s="149">
        <f>VALUE('Kala99 (21)'!T37)</f>
        <v>0</v>
      </c>
      <c r="E21" s="149">
        <f>VALUE('Kala99 (21)'!Q37)</f>
        <v>0</v>
      </c>
      <c r="F21" s="149">
        <f>VALUE('Kala99 (21)'!B37)</f>
        <v>0</v>
      </c>
    </row>
    <row r="22" spans="1:6">
      <c r="A22" s="149">
        <f>'Kala99 (21)'!AB38</f>
        <v>0</v>
      </c>
      <c r="B22" s="149">
        <f t="shared" si="0"/>
        <v>0</v>
      </c>
      <c r="C22" s="149">
        <f>VALUE('Kala99 (21)'!V38)</f>
        <v>0</v>
      </c>
      <c r="D22" s="149">
        <f>VALUE('Kala99 (21)'!T38)</f>
        <v>0</v>
      </c>
      <c r="E22" s="149">
        <f>VALUE('Kala99 (21)'!Q38)</f>
        <v>0</v>
      </c>
      <c r="F22" s="149">
        <f>VALUE('Kala99 (21)'!B38)</f>
        <v>0</v>
      </c>
    </row>
    <row r="23" spans="1:6">
      <c r="A23" s="149">
        <f>'Kala99 (21)'!AB39</f>
        <v>0</v>
      </c>
      <c r="B23" s="149">
        <f t="shared" si="0"/>
        <v>0</v>
      </c>
      <c r="C23" s="149">
        <f>VALUE('Kala99 (21)'!V39)</f>
        <v>0</v>
      </c>
      <c r="D23" s="149">
        <f>VALUE('Kala99 (21)'!T39)</f>
        <v>0</v>
      </c>
      <c r="E23" s="149">
        <f>VALUE('Kala99 (21)'!Q39)</f>
        <v>0</v>
      </c>
      <c r="F23" s="149">
        <f>VALUE('Kala99 (21)'!B39)</f>
        <v>0</v>
      </c>
    </row>
    <row r="24" spans="1:6">
      <c r="A24" s="149">
        <f>'Kala99 (21)'!AB40</f>
        <v>0</v>
      </c>
      <c r="B24" s="149">
        <f t="shared" si="0"/>
        <v>0</v>
      </c>
      <c r="C24" s="149">
        <f>VALUE('Kala99 (21)'!V40)</f>
        <v>0</v>
      </c>
      <c r="D24" s="149">
        <f>VALUE('Kala99 (21)'!T40)</f>
        <v>0</v>
      </c>
      <c r="E24" s="149">
        <f>VALUE('Kala99 (21)'!Q40)</f>
        <v>0</v>
      </c>
      <c r="F24" s="149">
        <f>VALUE('Kala99 (21)'!B40)</f>
        <v>0</v>
      </c>
    </row>
    <row r="25" spans="1:6">
      <c r="A25" s="149">
        <f>'Kala99 (21)'!AB41</f>
        <v>0</v>
      </c>
      <c r="B25" s="149">
        <f t="shared" si="0"/>
        <v>0</v>
      </c>
      <c r="C25" s="149">
        <f>VALUE('Kala99 (21)'!V41)</f>
        <v>0</v>
      </c>
      <c r="D25" s="149">
        <f>VALUE('Kala99 (21)'!T41)</f>
        <v>0</v>
      </c>
      <c r="E25" s="149">
        <f>VALUE('Kala99 (21)'!Q41)</f>
        <v>0</v>
      </c>
      <c r="F25" s="149">
        <f>VALUE('Kala99 (21)'!B41)</f>
        <v>0</v>
      </c>
    </row>
    <row r="26" spans="1:6">
      <c r="A26" s="149">
        <f>'Kala99 (21)'!AB42</f>
        <v>0</v>
      </c>
      <c r="B26" s="149">
        <f t="shared" si="0"/>
        <v>0</v>
      </c>
      <c r="C26" s="149">
        <f>VALUE('Kala99 (21)'!V42)</f>
        <v>0</v>
      </c>
      <c r="D26" s="149">
        <f>VALUE('Kala99 (21)'!T42)</f>
        <v>0</v>
      </c>
      <c r="E26" s="149">
        <f>VALUE('Kala99 (21)'!Q42)</f>
        <v>0</v>
      </c>
      <c r="F26" s="149">
        <f>VALUE('Kala99 (21)'!B42)</f>
        <v>0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157">
    <tabColor rgb="FF92D050"/>
  </sheetPr>
  <dimension ref="A1:AF27"/>
  <sheetViews>
    <sheetView zoomScale="70" zoomScaleNormal="70" workbookViewId="0">
      <selection activeCell="B18" sqref="B18:C19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279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281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278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12" t="s">
        <v>25</v>
      </c>
      <c r="E17" s="212" t="s">
        <v>26</v>
      </c>
      <c r="F17" s="212" t="s">
        <v>25</v>
      </c>
      <c r="G17" s="340" t="s">
        <v>26</v>
      </c>
      <c r="H17" s="416"/>
      <c r="I17" s="212" t="s">
        <v>25</v>
      </c>
      <c r="J17" s="212" t="s">
        <v>26</v>
      </c>
      <c r="K17" s="212" t="s">
        <v>25</v>
      </c>
      <c r="L17" s="212" t="s">
        <v>26</v>
      </c>
      <c r="M17" s="212" t="s">
        <v>25</v>
      </c>
      <c r="N17" s="340" t="s">
        <v>26</v>
      </c>
      <c r="O17" s="430"/>
      <c r="P17" s="416"/>
      <c r="Q17" s="340" t="s">
        <v>25</v>
      </c>
      <c r="R17" s="416"/>
      <c r="S17" s="212" t="s">
        <v>26</v>
      </c>
      <c r="T17" s="212" t="s">
        <v>25</v>
      </c>
      <c r="U17" s="212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23">
        <v>13250000</v>
      </c>
      <c r="C18" s="424"/>
      <c r="D18" s="160">
        <v>6</v>
      </c>
      <c r="E18" s="215">
        <v>0</v>
      </c>
      <c r="F18" s="160">
        <v>0</v>
      </c>
      <c r="G18" s="423">
        <v>0</v>
      </c>
      <c r="H18" s="424"/>
      <c r="I18" s="160">
        <v>0</v>
      </c>
      <c r="J18" s="216">
        <v>0</v>
      </c>
      <c r="K18" s="218">
        <v>0</v>
      </c>
      <c r="L18" s="216">
        <v>6000000</v>
      </c>
      <c r="M18" s="218">
        <v>6</v>
      </c>
      <c r="N18" s="425">
        <v>0</v>
      </c>
      <c r="O18" s="426"/>
      <c r="P18" s="427"/>
      <c r="Q18" s="428">
        <v>0</v>
      </c>
      <c r="R18" s="429"/>
      <c r="S18" s="216">
        <v>6000000</v>
      </c>
      <c r="T18" s="218">
        <v>6</v>
      </c>
      <c r="U18" s="216">
        <v>6000000</v>
      </c>
      <c r="V18" s="428">
        <v>6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211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431"/>
      <c r="AC19" s="432"/>
      <c r="AD19" s="166"/>
      <c r="AE19" s="167"/>
    </row>
    <row r="20" spans="1:31" ht="29.65" customHeight="1">
      <c r="A20" s="168"/>
      <c r="B20" s="417">
        <v>32484526728</v>
      </c>
      <c r="C20" s="418"/>
      <c r="D20" s="163">
        <v>958</v>
      </c>
      <c r="E20" s="213">
        <v>6521596011</v>
      </c>
      <c r="F20" s="163">
        <v>308</v>
      </c>
      <c r="G20" s="417">
        <v>1340766001</v>
      </c>
      <c r="H20" s="418"/>
      <c r="I20" s="163">
        <v>60</v>
      </c>
      <c r="J20" s="214">
        <v>5459545000</v>
      </c>
      <c r="K20" s="217">
        <v>135</v>
      </c>
      <c r="L20" s="214">
        <v>20873044483</v>
      </c>
      <c r="M20" s="217">
        <v>983</v>
      </c>
      <c r="N20" s="419">
        <v>7477431586</v>
      </c>
      <c r="O20" s="420"/>
      <c r="P20" s="421"/>
      <c r="Q20" s="422">
        <v>248</v>
      </c>
      <c r="R20" s="416"/>
      <c r="S20" s="214">
        <v>34705347495</v>
      </c>
      <c r="T20" s="217">
        <v>1485</v>
      </c>
      <c r="U20" s="214">
        <v>36879346081</v>
      </c>
      <c r="V20" s="422">
        <v>1541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212" t="s">
        <v>65</v>
      </c>
      <c r="AE20" s="167"/>
    </row>
    <row r="21" spans="1:31" ht="29.65" customHeight="1">
      <c r="A21" s="168"/>
      <c r="B21" s="417">
        <v>506572517564</v>
      </c>
      <c r="C21" s="418"/>
      <c r="D21" s="163">
        <v>229</v>
      </c>
      <c r="E21" s="213">
        <v>215121055488</v>
      </c>
      <c r="F21" s="163">
        <v>31</v>
      </c>
      <c r="G21" s="417">
        <v>205399355729</v>
      </c>
      <c r="H21" s="418"/>
      <c r="I21" s="163">
        <v>16</v>
      </c>
      <c r="J21" s="214">
        <v>478037554359</v>
      </c>
      <c r="K21" s="217">
        <v>57</v>
      </c>
      <c r="L21" s="214">
        <v>1086896354632</v>
      </c>
      <c r="M21" s="217">
        <v>256</v>
      </c>
      <c r="N21" s="419">
        <v>471119801570</v>
      </c>
      <c r="O21" s="420"/>
      <c r="P21" s="421"/>
      <c r="Q21" s="422">
        <v>49</v>
      </c>
      <c r="R21" s="416"/>
      <c r="S21" s="214">
        <v>1554148349018</v>
      </c>
      <c r="T21" s="217">
        <v>334</v>
      </c>
      <c r="U21" s="214">
        <v>1228983623337</v>
      </c>
      <c r="V21" s="422">
        <v>301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212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N17:P17"/>
    <mergeCell ref="Q17:R17"/>
    <mergeCell ref="V17:W17"/>
    <mergeCell ref="Z18:AA18"/>
    <mergeCell ref="AB18:AC19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param=1&amp;@CreateCaseType=&amp;@PBTradeUnitTypeID=&amp;@TradeUnitTypeID=" xr:uid="{00000000-0004-0000-9F00-000000000000}"/>
    <hyperlink ref="F18" r:id="rId2" display="http://172.16.90.7:88/ReportViewer.aspx?reportName=PProductStatisticsDetailReport&amp;@Clicked=Clicked&amp;@Detail=Writ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1000000}"/>
    <hyperlink ref="I18" r:id="rId3" display="http://172.16.90.7:88/ReportViewer.aspx?reportName=PProductStatisticsDetailReport&amp;@Clicked=Clicked&amp;@Detail=Incapacity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2000000}"/>
    <hyperlink ref="K18" r:id="rId4" display="http://172.16.90.7:88/ReportViewer.aspx?reportName=PProductStatisticsDetailReport&amp;@Clicked=Clicked&amp;@Detail=Absolution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3000000}"/>
    <hyperlink ref="M18" r:id="rId5" display="http://172.16.90.7:88/ReportViewer.aspx?reportName=PProductStatisticsDetailReport&amp;@Clicked=Clicked&amp;@Detail=Penalty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4000000}"/>
    <hyperlink ref="Q18" r:id="rId6" display="http://172.16.90.7:88/ReportViewer.aspx?reportName=PProductStatisticsDetailReport&amp;@Clicked=Clicked&amp;@Detail=Remained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5000000}"/>
    <hyperlink ref="T18" r:id="rId7" display="http://172.16.90.7:88/ReportViewer.aspx?reportName=PProductStatisticsDetailReport&amp;@Clicked=Clicked&amp;@Detail=Output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6000000}"/>
    <hyperlink ref="V18" r:id="rId8" display="http://172.16.90.7:88/ReportViewer.aspx?reportName=PProductStatisticsDetailReport&amp;@Clicked=Clicked&amp;@Detail=Input&amp;@LCode=1&amp;@fromdatetime=1400/01/01&amp;@todatetime=1400/08/17&amp;@CaseSubject=پرونده ويژه بهداشت، دارو و درمان&amp;extension=xls&amp;@CodeSubject=3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7000000}"/>
    <hyperlink ref="D20" r:id="rId9" display="http://172.16.90.7:88/ReportViewer.aspx?reportName=PProductStatisticsPecuniary&amp;@Clicked=Clicked&amp;@Detail=Pecuniary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param=1&amp;@CreateCaseType=&amp;@PBTradeUnitTypeID=&amp;@TradeUnitTypeID=" xr:uid="{00000000-0004-0000-9F00-000008000000}"/>
    <hyperlink ref="F20" r:id="rId10" display="http://172.16.90.7:88/ReportViewer.aspx?reportName=PProductStatisticsDetailReport&amp;@Clicked=Clicked&amp;@Detail=Writ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9000000}"/>
    <hyperlink ref="I20" r:id="rId11" display="http://172.16.90.7:88/ReportViewer.aspx?reportName=PProductStatisticsDetailReport&amp;@Clicked=Clicked&amp;@Detail=Incapacity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A000000}"/>
    <hyperlink ref="K20" r:id="rId12" display="http://172.16.90.7:88/ReportViewer.aspx?reportName=PProductStatisticsDetailReport&amp;@Clicked=Clicked&amp;@Detail=Absolution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B000000}"/>
    <hyperlink ref="M20" r:id="rId13" display="http://172.16.90.7:88/ReportViewer.aspx?reportName=PProductStatisticsDetailReport&amp;@Clicked=Clicked&amp;@Detail=Penalty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C000000}"/>
    <hyperlink ref="Q20" r:id="rId14" display="http://172.16.90.7:88/ReportViewer.aspx?reportName=PProductStatisticsDetailReport&amp;@Clicked=Clicked&amp;@Detail=Remained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D000000}"/>
    <hyperlink ref="T20" r:id="rId15" display="http://172.16.90.7:88/ReportViewer.aspx?reportName=PProductStatisticsDetailReport&amp;@Clicked=Clicked&amp;@Detail=Output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E000000}"/>
    <hyperlink ref="V20" r:id="rId16" display="http://172.16.90.7:88/ReportViewer.aspx?reportName=PProductStatisticsDetailReport&amp;@Clicked=Clicked&amp;@Detail=Input&amp;@LCode=1&amp;@fromdatetime=1400/01/01&amp;@todatetime=1400/08/17&amp;@CaseSubject=کالا و خدمات&amp;extension=xls&amp;@CodeSubject=1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0F000000}"/>
    <hyperlink ref="D21" r:id="rId17" display="http://172.16.90.7:88/ReportViewer.aspx?reportName=PProductStatisticsPecuniary&amp;@Clicked=Clicked&amp;@Detail=Pecuniary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param=1&amp;@CreateCaseType=&amp;@PBTradeUnitTypeID=&amp;@TradeUnitTypeID=" xr:uid="{00000000-0004-0000-9F00-000010000000}"/>
    <hyperlink ref="F21" r:id="rId18" display="http://172.16.90.7:88/ReportViewer.aspx?reportName=PProductStatisticsDetailReport&amp;@Clicked=Clicked&amp;@Detail=Writ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11000000}"/>
    <hyperlink ref="I21" r:id="rId19" display="http://172.16.90.7:88/ReportViewer.aspx?reportName=PProductStatisticsDetailReport&amp;@Clicked=Clicked&amp;@Detail=Incapacity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12000000}"/>
    <hyperlink ref="K21" r:id="rId20" display="http://172.16.90.7:88/ReportViewer.aspx?reportName=PProductStatisticsDetailReport&amp;@Clicked=Clicked&amp;@Detail=Absolution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13000000}"/>
    <hyperlink ref="M21" r:id="rId21" display="http://172.16.90.7:88/ReportViewer.aspx?reportName=PProductStatisticsDetailReport&amp;@Clicked=Clicked&amp;@Detail=Penalty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14000000}"/>
    <hyperlink ref="Q21" r:id="rId22" display="http://172.16.90.7:88/ReportViewer.aspx?reportName=PProductStatisticsDetailReport&amp;@Clicked=Clicked&amp;@Detail=Remained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15000000}"/>
    <hyperlink ref="T21" r:id="rId23" display="http://172.16.90.7:88/ReportViewer.aspx?reportName=PProductStatisticsDetailReport&amp;@Clicked=Clicked&amp;@Detail=Output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16000000}"/>
    <hyperlink ref="V21" r:id="rId24" display="http://172.16.90.7:88/ReportViewer.aspx?reportName=PProductStatisticsDetailReport&amp;@Clicked=Clicked&amp;@Detail=Input&amp;@LCode=1&amp;@fromdatetime=1400/01/01&amp;@todatetime=1400/08/17&amp;@CaseSubject=پرونده قاچاق کالا و ارز&amp;extension=xls&amp;@CodeSubject=2&amp;@ViolationPriceFrom=&amp;@ViolationPriceTo=&amp;@IntroductionCode=&amp;@NAJAUnitid=&amp;@ViolationTypeid=&amp;@ProductCurrencyTypeLevelCode='10004900157009840480125295%' Or Pro.proLevelcode like'100042%'&amp;@CaseType=اصلي&amp;@CodeCaseType=1&amp;@ImportanceDegree=('1','2','3')&amp;@guId=&amp;@CreateCaseType=&amp;@PBTradeUnitTypeID=&amp;@TradeUnitTypeID=" xr:uid="{00000000-0004-0000-9F00-000017000000}"/>
  </hyperlinks>
  <pageMargins left="0.7" right="0.7" top="0.75" bottom="0.75" header="0.3" footer="0.3"/>
  <drawing r:id="rId25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158">
    <tabColor theme="7" tint="0.59999389629810485"/>
  </sheetPr>
  <dimension ref="A1:M26"/>
  <sheetViews>
    <sheetView rightToLeft="1" workbookViewId="0">
      <selection activeCell="B18" sqref="B18:C19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(21)'!AB16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(21)'!AB18</f>
        <v>پرونده ويژه بهداشت، دارو و درمان</v>
      </c>
      <c r="B2" s="149">
        <f>D2+E2-C2</f>
        <v>0</v>
      </c>
      <c r="C2" s="149">
        <f>VALUE('Kala1400 (21)'!V18)</f>
        <v>6</v>
      </c>
      <c r="D2" s="149">
        <f>VALUE('Kala1400 (21)'!T18)</f>
        <v>6</v>
      </c>
      <c r="E2" s="149">
        <f>VALUE('Kala1400 (21)'!Q18)</f>
        <v>0</v>
      </c>
      <c r="F2" s="149">
        <f>VALUE('Kala1400 (21)'!B18)</f>
        <v>13250000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(21)'!AB19</f>
        <v>0</v>
      </c>
      <c r="B3" s="149">
        <f t="shared" ref="B3:B26" si="0">D3+E3-C3</f>
        <v>0</v>
      </c>
      <c r="C3" s="149">
        <f>VALUE('Kala1400 (21)'!V19)</f>
        <v>0</v>
      </c>
      <c r="D3" s="149">
        <f>VALUE('Kala1400 (21)'!T19)</f>
        <v>0</v>
      </c>
      <c r="E3" s="149">
        <f>VALUE('Kala1400 (21)'!Q19)</f>
        <v>0</v>
      </c>
      <c r="F3" s="149">
        <f>VALUE('Kala1400 (21)'!B19)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(21)'!AB20</f>
        <v>کالا و خدمات</v>
      </c>
      <c r="B4" s="149">
        <f t="shared" si="0"/>
        <v>192</v>
      </c>
      <c r="C4" s="149">
        <f>VALUE('Kala1400 (21)'!V20)</f>
        <v>1541</v>
      </c>
      <c r="D4" s="149">
        <f>VALUE('Kala1400 (21)'!T20)</f>
        <v>1485</v>
      </c>
      <c r="E4" s="149">
        <f>VALUE('Kala1400 (21)'!Q20)</f>
        <v>248</v>
      </c>
      <c r="F4" s="149">
        <f>VALUE('Kala1400 (21)'!B20)</f>
        <v>32484526728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'Kala1400 (21)'!AB21</f>
        <v>پرونده قاچاق کالا و ارز</v>
      </c>
      <c r="B5" s="149">
        <f t="shared" si="0"/>
        <v>82</v>
      </c>
      <c r="C5" s="149">
        <f>VALUE('Kala1400 (21)'!V21)</f>
        <v>301</v>
      </c>
      <c r="D5" s="149">
        <f>VALUE('Kala1400 (21)'!T21)</f>
        <v>334</v>
      </c>
      <c r="E5" s="149">
        <f>VALUE('Kala1400 (21)'!Q21)</f>
        <v>49</v>
      </c>
      <c r="F5" s="149">
        <f>VALUE('Kala1400 (21)'!B21)</f>
        <v>506572517564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(21)'!AB22</f>
        <v>0</v>
      </c>
      <c r="B6" s="149">
        <f t="shared" si="0"/>
        <v>0</v>
      </c>
      <c r="C6" s="149">
        <f>VALUE('Kala1400 (21)'!V22)</f>
        <v>0</v>
      </c>
      <c r="D6" s="149">
        <f>VALUE('Kala1400 (21)'!T22)</f>
        <v>0</v>
      </c>
      <c r="E6" s="149">
        <f>VALUE('Kala1400 (21)'!Q22)</f>
        <v>0</v>
      </c>
      <c r="F6" s="149">
        <f>VALUE('Kala1400 (21)'!B22)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(21)'!AB23</f>
        <v>0</v>
      </c>
      <c r="B7" s="149">
        <f t="shared" si="0"/>
        <v>0</v>
      </c>
      <c r="C7" s="149">
        <f>VALUE('Kala1400 (21)'!V23)</f>
        <v>0</v>
      </c>
      <c r="D7" s="149">
        <f>VALUE('Kala1400 (21)'!T23)</f>
        <v>0</v>
      </c>
      <c r="E7" s="149">
        <f>VALUE('Kala1400 (21)'!Q23)</f>
        <v>0</v>
      </c>
      <c r="F7" s="149">
        <f>VALUE('Kala1400 (21)'!B23)</f>
        <v>0</v>
      </c>
    </row>
    <row r="8" spans="1:13">
      <c r="A8" s="149">
        <f>'Kala1400 (21)'!AB24</f>
        <v>0</v>
      </c>
      <c r="B8" s="149">
        <f t="shared" si="0"/>
        <v>0</v>
      </c>
      <c r="C8" s="149">
        <f>VALUE('Kala1400 (21)'!V24)</f>
        <v>0</v>
      </c>
      <c r="D8" s="149">
        <f>VALUE('Kala1400 (21)'!T24)</f>
        <v>0</v>
      </c>
      <c r="E8" s="149">
        <f>VALUE('Kala1400 (21)'!Q24)</f>
        <v>0</v>
      </c>
      <c r="F8" s="149">
        <f>VALUE('Kala1400 (21)'!B24)</f>
        <v>0</v>
      </c>
    </row>
    <row r="9" spans="1:13">
      <c r="A9" s="149">
        <f>'Kala1400 (21)'!AB25</f>
        <v>0</v>
      </c>
      <c r="B9" s="149">
        <f t="shared" si="0"/>
        <v>0</v>
      </c>
      <c r="C9" s="149">
        <f>VALUE('Kala1400 (21)'!V25)</f>
        <v>0</v>
      </c>
      <c r="D9" s="149">
        <f>VALUE('Kala1400 (21)'!T25)</f>
        <v>0</v>
      </c>
      <c r="E9" s="149">
        <f>VALUE('Kala1400 (21)'!Q25)</f>
        <v>0</v>
      </c>
      <c r="F9" s="149">
        <f>VALUE('Kala1400 (21)'!B25)</f>
        <v>0</v>
      </c>
    </row>
    <row r="10" spans="1:13">
      <c r="A10" s="149">
        <f>'Kala1400 (21)'!AB26</f>
        <v>0</v>
      </c>
      <c r="B10" s="149">
        <f t="shared" si="0"/>
        <v>0</v>
      </c>
      <c r="C10" s="149">
        <f>VALUE('Kala1400 (21)'!V26)</f>
        <v>0</v>
      </c>
      <c r="D10" s="149">
        <f>VALUE('Kala1400 (21)'!T26)</f>
        <v>0</v>
      </c>
      <c r="E10" s="149">
        <f>VALUE('Kala1400 (21)'!Q26)</f>
        <v>0</v>
      </c>
      <c r="F10" s="149">
        <f>VALUE('Kala1400 (21)'!B26)</f>
        <v>0</v>
      </c>
    </row>
    <row r="11" spans="1:13">
      <c r="A11" s="149">
        <f>'Kala1400 (21)'!AB27</f>
        <v>0</v>
      </c>
      <c r="B11" s="149">
        <f t="shared" si="0"/>
        <v>0</v>
      </c>
      <c r="C11" s="149">
        <f>VALUE('Kala1400 (21)'!V27)</f>
        <v>0</v>
      </c>
      <c r="D11" s="149">
        <f>VALUE('Kala1400 (21)'!T27)</f>
        <v>0</v>
      </c>
      <c r="E11" s="149">
        <f>VALUE('Kala1400 (21)'!Q27)</f>
        <v>0</v>
      </c>
      <c r="F11" s="149">
        <f>VALUE('Kala1400 (21)'!B27)</f>
        <v>0</v>
      </c>
    </row>
    <row r="12" spans="1:13">
      <c r="A12" s="149">
        <f>'Kala1400 (21)'!AB28</f>
        <v>0</v>
      </c>
      <c r="B12" s="149">
        <f t="shared" si="0"/>
        <v>0</v>
      </c>
      <c r="C12" s="149">
        <f>VALUE('Kala1400 (21)'!V28)</f>
        <v>0</v>
      </c>
      <c r="D12" s="149">
        <f>VALUE('Kala1400 (21)'!T28)</f>
        <v>0</v>
      </c>
      <c r="E12" s="149">
        <f>VALUE('Kala1400 (21)'!Q28)</f>
        <v>0</v>
      </c>
      <c r="F12" s="149">
        <f>VALUE('Kala1400 (21)'!B28)</f>
        <v>0</v>
      </c>
    </row>
    <row r="13" spans="1:13">
      <c r="A13" s="149">
        <f>'Kala1400 (21)'!AB29</f>
        <v>0</v>
      </c>
      <c r="B13" s="149">
        <f t="shared" si="0"/>
        <v>0</v>
      </c>
      <c r="C13" s="149">
        <f>VALUE('Kala1400 (21)'!V29)</f>
        <v>0</v>
      </c>
      <c r="D13" s="149">
        <f>VALUE('Kala1400 (21)'!T29)</f>
        <v>0</v>
      </c>
      <c r="E13" s="149">
        <f>VALUE('Kala1400 (21)'!Q29)</f>
        <v>0</v>
      </c>
      <c r="F13" s="149">
        <f>VALUE('Kala1400 (21)'!B29)</f>
        <v>0</v>
      </c>
    </row>
    <row r="14" spans="1:13">
      <c r="A14" s="149">
        <f>'Kala1400 (21)'!AB30</f>
        <v>0</v>
      </c>
      <c r="B14" s="149">
        <f t="shared" si="0"/>
        <v>0</v>
      </c>
      <c r="C14" s="149">
        <f>VALUE('Kala1400 (21)'!V30)</f>
        <v>0</v>
      </c>
      <c r="D14" s="149">
        <f>VALUE('Kala1400 (21)'!T30)</f>
        <v>0</v>
      </c>
      <c r="E14" s="149">
        <f>VALUE('Kala1400 (21)'!Q30)</f>
        <v>0</v>
      </c>
      <c r="F14" s="149">
        <f>VALUE('Kala1400 (21)'!B30)</f>
        <v>0</v>
      </c>
    </row>
    <row r="15" spans="1:13">
      <c r="A15" s="149">
        <f>'Kala1400 (21)'!AB31</f>
        <v>0</v>
      </c>
      <c r="B15" s="149">
        <f t="shared" si="0"/>
        <v>0</v>
      </c>
      <c r="C15" s="149">
        <f>VALUE('Kala1400 (21)'!V31)</f>
        <v>0</v>
      </c>
      <c r="D15" s="149">
        <f>VALUE('Kala1400 (21)'!T31)</f>
        <v>0</v>
      </c>
      <c r="E15" s="149">
        <f>VALUE('Kala1400 (21)'!Q31)</f>
        <v>0</v>
      </c>
      <c r="F15" s="149">
        <f>VALUE('Kala1400 (21)'!B31)</f>
        <v>0</v>
      </c>
    </row>
    <row r="16" spans="1:13">
      <c r="A16" s="149">
        <f>'Kala1400 (21)'!AB32</f>
        <v>0</v>
      </c>
      <c r="B16" s="149">
        <f t="shared" si="0"/>
        <v>0</v>
      </c>
      <c r="C16" s="149">
        <f>VALUE('Kala1400 (21)'!V32)</f>
        <v>0</v>
      </c>
      <c r="D16" s="149">
        <f>VALUE('Kala1400 (21)'!T32)</f>
        <v>0</v>
      </c>
      <c r="E16" s="149">
        <f>VALUE('Kala1400 (21)'!Q32)</f>
        <v>0</v>
      </c>
      <c r="F16" s="149">
        <f>VALUE('Kala1400 (21)'!B32)</f>
        <v>0</v>
      </c>
    </row>
    <row r="17" spans="1:6">
      <c r="A17" s="149">
        <f>'Kala1400 (21)'!AB33</f>
        <v>0</v>
      </c>
      <c r="B17" s="149">
        <f t="shared" si="0"/>
        <v>0</v>
      </c>
      <c r="C17" s="149">
        <f>VALUE('Kala1400 (21)'!V33)</f>
        <v>0</v>
      </c>
      <c r="D17" s="149">
        <f>VALUE('Kala1400 (21)'!T33)</f>
        <v>0</v>
      </c>
      <c r="E17" s="149">
        <f>VALUE('Kala1400 (21)'!Q33)</f>
        <v>0</v>
      </c>
      <c r="F17" s="149">
        <f>VALUE('Kala1400 (21)'!B33)</f>
        <v>0</v>
      </c>
    </row>
    <row r="18" spans="1:6">
      <c r="A18" s="149">
        <f>'Kala1400 (21)'!AB34</f>
        <v>0</v>
      </c>
      <c r="B18" s="149">
        <f t="shared" si="0"/>
        <v>0</v>
      </c>
      <c r="C18" s="149">
        <f>VALUE('Kala1400 (21)'!V34)</f>
        <v>0</v>
      </c>
      <c r="D18" s="149">
        <f>VALUE('Kala1400 (21)'!T34)</f>
        <v>0</v>
      </c>
      <c r="E18" s="149">
        <f>VALUE('Kala1400 (21)'!Q34)</f>
        <v>0</v>
      </c>
      <c r="F18" s="149">
        <f>VALUE('Kala1400 (21)'!B34)</f>
        <v>0</v>
      </c>
    </row>
    <row r="19" spans="1:6">
      <c r="A19" s="149">
        <f>'Kala1400 (21)'!AB35</f>
        <v>0</v>
      </c>
      <c r="B19" s="149">
        <f t="shared" si="0"/>
        <v>0</v>
      </c>
      <c r="C19" s="149">
        <f>VALUE('Kala1400 (21)'!V35)</f>
        <v>0</v>
      </c>
      <c r="D19" s="149">
        <f>VALUE('Kala1400 (21)'!T35)</f>
        <v>0</v>
      </c>
      <c r="E19" s="149">
        <f>VALUE('Kala1400 (21)'!Q35)</f>
        <v>0</v>
      </c>
      <c r="F19" s="149">
        <f>VALUE('Kala1400 (21)'!B35)</f>
        <v>0</v>
      </c>
    </row>
    <row r="20" spans="1:6">
      <c r="A20" s="149">
        <f>'Kala1400 (21)'!AB36</f>
        <v>0</v>
      </c>
      <c r="B20" s="149">
        <f t="shared" si="0"/>
        <v>0</v>
      </c>
      <c r="C20" s="149">
        <f>VALUE('Kala1400 (21)'!V36)</f>
        <v>0</v>
      </c>
      <c r="D20" s="149">
        <f>VALUE('Kala1400 (21)'!T36)</f>
        <v>0</v>
      </c>
      <c r="E20" s="149">
        <f>VALUE('Kala1400 (21)'!Q36)</f>
        <v>0</v>
      </c>
      <c r="F20" s="149">
        <f>VALUE('Kala1400 (21)'!B36)</f>
        <v>0</v>
      </c>
    </row>
    <row r="21" spans="1:6">
      <c r="A21" s="149">
        <f>'Kala1400 (21)'!AB37</f>
        <v>0</v>
      </c>
      <c r="B21" s="149">
        <f t="shared" si="0"/>
        <v>0</v>
      </c>
      <c r="C21" s="149">
        <f>VALUE('Kala1400 (21)'!V37)</f>
        <v>0</v>
      </c>
      <c r="D21" s="149">
        <f>VALUE('Kala1400 (21)'!T37)</f>
        <v>0</v>
      </c>
      <c r="E21" s="149">
        <f>VALUE('Kala1400 (21)'!Q37)</f>
        <v>0</v>
      </c>
      <c r="F21" s="149">
        <f>VALUE('Kala1400 (21)'!B37)</f>
        <v>0</v>
      </c>
    </row>
    <row r="22" spans="1:6">
      <c r="A22" s="149">
        <f>'Kala1400 (21)'!AB38</f>
        <v>0</v>
      </c>
      <c r="B22" s="149">
        <f t="shared" si="0"/>
        <v>0</v>
      </c>
      <c r="C22" s="149">
        <f>VALUE('Kala1400 (21)'!V38)</f>
        <v>0</v>
      </c>
      <c r="D22" s="149">
        <f>VALUE('Kala1400 (21)'!T38)</f>
        <v>0</v>
      </c>
      <c r="E22" s="149">
        <f>VALUE('Kala1400 (21)'!Q38)</f>
        <v>0</v>
      </c>
      <c r="F22" s="149">
        <f>VALUE('Kala1400 (21)'!B38)</f>
        <v>0</v>
      </c>
    </row>
    <row r="23" spans="1:6">
      <c r="A23" s="149">
        <f>'Kala1400 (21)'!AB39</f>
        <v>0</v>
      </c>
      <c r="B23" s="149">
        <f t="shared" si="0"/>
        <v>0</v>
      </c>
      <c r="C23" s="149">
        <f>VALUE('Kala1400 (21)'!V39)</f>
        <v>0</v>
      </c>
      <c r="D23" s="149">
        <f>VALUE('Kala1400 (21)'!T39)</f>
        <v>0</v>
      </c>
      <c r="E23" s="149">
        <f>VALUE('Kala1400 (21)'!Q39)</f>
        <v>0</v>
      </c>
      <c r="F23" s="149">
        <f>VALUE('Kala1400 (21)'!B39)</f>
        <v>0</v>
      </c>
    </row>
    <row r="24" spans="1:6">
      <c r="A24" s="149">
        <f>'Kala1400 (21)'!AB40</f>
        <v>0</v>
      </c>
      <c r="B24" s="149">
        <f t="shared" si="0"/>
        <v>0</v>
      </c>
      <c r="C24" s="149">
        <f>VALUE('Kala1400 (21)'!V40)</f>
        <v>0</v>
      </c>
      <c r="D24" s="149">
        <f>VALUE('Kala1400 (21)'!T40)</f>
        <v>0</v>
      </c>
      <c r="E24" s="149">
        <f>VALUE('Kala1400 (21)'!Q40)</f>
        <v>0</v>
      </c>
      <c r="F24" s="149">
        <f>VALUE('Kala1400 (21)'!B40)</f>
        <v>0</v>
      </c>
    </row>
    <row r="25" spans="1:6">
      <c r="A25" s="149">
        <f>'Kala1400 (21)'!AB41</f>
        <v>0</v>
      </c>
      <c r="B25" s="149">
        <f t="shared" si="0"/>
        <v>0</v>
      </c>
      <c r="C25" s="149">
        <f>VALUE('Kala1400 (21)'!V41)</f>
        <v>0</v>
      </c>
      <c r="D25" s="149">
        <f>VALUE('Kala1400 (21)'!T41)</f>
        <v>0</v>
      </c>
      <c r="E25" s="149">
        <f>VALUE('Kala1400 (21)'!Q41)</f>
        <v>0</v>
      </c>
      <c r="F25" s="149">
        <f>VALUE('Kala1400 (21)'!B41)</f>
        <v>0</v>
      </c>
    </row>
    <row r="26" spans="1:6">
      <c r="A26" s="149">
        <f>'Kala1400 (21)'!AB42</f>
        <v>0</v>
      </c>
      <c r="B26" s="149">
        <f t="shared" si="0"/>
        <v>0</v>
      </c>
      <c r="C26" s="149">
        <f>VALUE('Kala1400 (21)'!V42)</f>
        <v>0</v>
      </c>
      <c r="D26" s="149">
        <f>VALUE('Kala1400 (21)'!T42)</f>
        <v>0</v>
      </c>
      <c r="E26" s="149">
        <f>VALUE('Kala1400 (21)'!Q42)</f>
        <v>0</v>
      </c>
      <c r="F26" s="149">
        <f>VALUE('Kala1400 (21)'!B42)</f>
        <v>0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159">
    <tabColor rgb="FF7030A0"/>
    <pageSetUpPr fitToPage="1"/>
  </sheetPr>
  <dimension ref="A3:J26"/>
  <sheetViews>
    <sheetView rightToLeft="1" zoomScale="80" zoomScaleNormal="80" workbookViewId="0">
      <selection activeCell="B18" sqref="B18:C19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(21)'!$A$2:$G$10,2,FALSE),0)</f>
        <v>192</v>
      </c>
      <c r="D6" s="21">
        <f>IFERROR(VLOOKUP($A6,'FKala1400 (21)'!$A$2:$G$10,3,FALSE),0)</f>
        <v>1541</v>
      </c>
      <c r="E6" s="21">
        <f>IFERROR(VLOOKUP($A6,'FKala1400 (21)'!$A$2:$G$10,4,FALSE),0)</f>
        <v>1485</v>
      </c>
      <c r="F6" s="21">
        <f>IFERROR(VLOOKUP($A6,'FKala1400 (21)'!$A$2:$G$10,5,FALSE),0)</f>
        <v>248</v>
      </c>
      <c r="G6" s="119">
        <f>IFERROR(VLOOKUP($A6,'FKala1400 (21)'!$A$2:$G$10,6,FALSE),0)</f>
        <v>32484526728</v>
      </c>
    </row>
    <row r="7" spans="1:10">
      <c r="A7" s="299"/>
      <c r="B7" s="23" t="s">
        <v>85</v>
      </c>
      <c r="C7" s="24">
        <f>IFERROR(VLOOKUP($A6,'FKala99 (21)'!$A$2:$G$10,2,FALSE),0)</f>
        <v>142</v>
      </c>
      <c r="D7" s="24">
        <f>IFERROR(VLOOKUP($A6,'FKala99 (21)'!$A$2:$G$10,3,FALSE),0)</f>
        <v>1006</v>
      </c>
      <c r="E7" s="24">
        <f>IFERROR(VLOOKUP($A6,'FKala99 (21)'!$A$2:$G$10,4,FALSE),0)</f>
        <v>922</v>
      </c>
      <c r="F7" s="24">
        <f>IFERROR(VLOOKUP($A6,'FKala99 (21)'!$A$2:$G$10,5,FALSE),0)</f>
        <v>226</v>
      </c>
      <c r="G7" s="24">
        <f>IFERROR(VLOOKUP($A6,'FKala99 (21)'!$A$2:$G$10,6,FALSE),0)</f>
        <v>13463336495</v>
      </c>
    </row>
    <row r="8" spans="1:10" ht="30" customHeight="1" thickBot="1">
      <c r="A8" s="300"/>
      <c r="B8" s="26" t="s">
        <v>51</v>
      </c>
      <c r="C8" s="27">
        <f>IFERROR(C6/C7-1,"-")</f>
        <v>0.352112676056338</v>
      </c>
      <c r="D8" s="27">
        <f>IFERROR(D6/D7-1,"-")</f>
        <v>0.53180914512922461</v>
      </c>
      <c r="E8" s="27">
        <f>IFERROR(E6/E7-1,"-")</f>
        <v>0.61062906724511934</v>
      </c>
      <c r="F8" s="27">
        <f>IFERROR(F6/F7-1,"-")</f>
        <v>9.7345132743362761E-2</v>
      </c>
      <c r="G8" s="27">
        <f>IFERROR(G6/G7-1,"-")</f>
        <v>1.4128139960004766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(21)'!$A$2:$G$10,2,FALSE),0)</f>
        <v>0</v>
      </c>
      <c r="D9" s="21">
        <f>IFERROR(VLOOKUP($A9,'FKala1400 (21)'!$A$2:$G$10,3,FALSE),0)</f>
        <v>6</v>
      </c>
      <c r="E9" s="21">
        <f>IFERROR(VLOOKUP($A9,'FKala1400 (21)'!$A$2:$G$10,4,FALSE),0)</f>
        <v>6</v>
      </c>
      <c r="F9" s="21">
        <f>IFERROR(VLOOKUP($A9,'FKala1400 (21)'!$A$2:$G$10,5,FALSE),0)</f>
        <v>0</v>
      </c>
      <c r="G9" s="55">
        <f>IFERROR(VLOOKUP($A9,'FKala1400 (21)'!$A$2:$G$10,6,FALSE),0)</f>
        <v>13250000</v>
      </c>
    </row>
    <row r="10" spans="1:10" ht="21" customHeight="1">
      <c r="A10" s="301"/>
      <c r="B10" s="23" t="s">
        <v>85</v>
      </c>
      <c r="C10" s="24">
        <f>IFERROR(VLOOKUP($A9,'FKala99 (21)'!$A$2:$G$10,2,FALSE),0)</f>
        <v>0</v>
      </c>
      <c r="D10" s="24">
        <f>IFERROR(VLOOKUP($A9,'FKala99 (21)'!$A$2:$G$10,3,FALSE),0)</f>
        <v>0</v>
      </c>
      <c r="E10" s="24">
        <f>IFERROR(VLOOKUP($A9,'FKala99 (21)'!$A$2:$G$10,4,FALSE),0)</f>
        <v>0</v>
      </c>
      <c r="F10" s="24">
        <f>IFERROR(VLOOKUP($A9,'FKala99 (21)'!$A$2:$G$10,5,FALSE),0)</f>
        <v>0</v>
      </c>
      <c r="G10" s="24">
        <f>IFERROR(VLOOKUP($A9,'FKala99 (21)'!$A$2:$G$10,6,FALSE),0)</f>
        <v>0</v>
      </c>
    </row>
    <row r="11" spans="1:10" ht="30" customHeight="1" thickBot="1">
      <c r="A11" s="301"/>
      <c r="B11" s="29" t="s">
        <v>51</v>
      </c>
      <c r="C11" s="30" t="str">
        <f>IFERROR(C9/C10-1,"-")</f>
        <v>-</v>
      </c>
      <c r="D11" s="30" t="str">
        <f>IFERROR(D9/D10-1,"-")</f>
        <v>-</v>
      </c>
      <c r="E11" s="30" t="str">
        <f>IFERROR(E9/E10-1,"-")</f>
        <v>-</v>
      </c>
      <c r="F11" s="30" t="str">
        <f>IFERROR(F9/F10-1,"-")</f>
        <v>-</v>
      </c>
      <c r="G11" s="30" t="str">
        <f>IFERROR(G9/G10-1,"-")</f>
        <v>-</v>
      </c>
    </row>
    <row r="12" spans="1:10" ht="21" customHeight="1">
      <c r="A12" s="302" t="s">
        <v>42</v>
      </c>
      <c r="B12" s="32" t="s">
        <v>104</v>
      </c>
      <c r="C12" s="33">
        <f>IFERROR(VLOOKUP($A12,'FKala1400 (21)'!$A$2:$G$10,2,FALSE),0)</f>
        <v>82</v>
      </c>
      <c r="D12" s="34">
        <f>IFERROR(VLOOKUP($A12,'FKala1400 (21)'!$A$2:$G$10,3,FALSE),0)</f>
        <v>301</v>
      </c>
      <c r="E12" s="34">
        <f>IFERROR(VLOOKUP($A12,'FKala1400 (21)'!$A$2:$G$10,4,FALSE),0)</f>
        <v>334</v>
      </c>
      <c r="F12" s="34">
        <f>IFERROR(VLOOKUP($A12,'FKala1400 (21)'!$A$2:$G$10,5,FALSE),0)</f>
        <v>49</v>
      </c>
      <c r="G12" s="57">
        <f>IFERROR(VLOOKUP($A12,'FKala1400 (21)'!$A$2:$G$10,6,FALSE),0)</f>
        <v>506572517564</v>
      </c>
    </row>
    <row r="13" spans="1:10" ht="21" customHeight="1">
      <c r="A13" s="301"/>
      <c r="B13" s="23" t="s">
        <v>85</v>
      </c>
      <c r="C13" s="24">
        <f>IFERROR(VLOOKUP($A12,'FKala99 (21)'!$A$2:$G$10,2,FALSE),0)</f>
        <v>79</v>
      </c>
      <c r="D13" s="24">
        <f>IFERROR(VLOOKUP($A12,'FKala99 (21)'!$A$2:$G$10,3,FALSE),0)</f>
        <v>299</v>
      </c>
      <c r="E13" s="24">
        <f>IFERROR(VLOOKUP($A12,'FKala99 (21)'!$A$2:$G$10,4,FALSE),0)</f>
        <v>309</v>
      </c>
      <c r="F13" s="24">
        <f>IFERROR(VLOOKUP($A12,'FKala99 (21)'!$A$2:$G$10,5,FALSE),0)</f>
        <v>69</v>
      </c>
      <c r="G13" s="24">
        <f>IFERROR(VLOOKUP($A12,'FKala99 (21)'!$A$2:$G$10,6,FALSE),0)</f>
        <v>345364526301</v>
      </c>
    </row>
    <row r="14" spans="1:10" ht="30" customHeight="1" thickBot="1">
      <c r="A14" s="301"/>
      <c r="B14" s="36" t="s">
        <v>51</v>
      </c>
      <c r="C14" s="30">
        <f>IFERROR(C12/C13-1,"-")</f>
        <v>3.7974683544303778E-2</v>
      </c>
      <c r="D14" s="30">
        <f>IFERROR(D12/D13-1,"-")</f>
        <v>6.6889632107023367E-3</v>
      </c>
      <c r="E14" s="30">
        <f>IFERROR(E12/E13-1,"-")</f>
        <v>8.0906148867313954E-2</v>
      </c>
      <c r="F14" s="30">
        <f>IFERROR(F12/F13-1,"-")</f>
        <v>-0.28985507246376807</v>
      </c>
      <c r="G14" s="30">
        <f>IFERROR(G12/G13-1,"-")</f>
        <v>0.46677634495240627</v>
      </c>
    </row>
    <row r="15" spans="1:10">
      <c r="A15" s="413" t="s">
        <v>59</v>
      </c>
      <c r="B15" s="37" t="s">
        <v>104</v>
      </c>
      <c r="C15" s="38">
        <f>C12+C9+C6</f>
        <v>274</v>
      </c>
      <c r="D15" s="38">
        <f t="shared" ref="D15:G16" si="0">D12+D9+D6</f>
        <v>1848</v>
      </c>
      <c r="E15" s="38">
        <f t="shared" si="0"/>
        <v>1825</v>
      </c>
      <c r="F15" s="38">
        <f t="shared" si="0"/>
        <v>297</v>
      </c>
      <c r="G15" s="38">
        <f t="shared" si="0"/>
        <v>539070294292</v>
      </c>
    </row>
    <row r="16" spans="1:10" ht="21.75" thickBot="1">
      <c r="A16" s="414"/>
      <c r="B16" s="23" t="s">
        <v>85</v>
      </c>
      <c r="C16" s="40">
        <f>C13+C10+C7</f>
        <v>221</v>
      </c>
      <c r="D16" s="40">
        <f t="shared" si="0"/>
        <v>1305</v>
      </c>
      <c r="E16" s="40">
        <f t="shared" si="0"/>
        <v>1231</v>
      </c>
      <c r="F16" s="40">
        <f t="shared" si="0"/>
        <v>295</v>
      </c>
      <c r="G16" s="40">
        <f t="shared" si="0"/>
        <v>358827862796</v>
      </c>
    </row>
    <row r="17" spans="1:7" ht="30" customHeight="1" thickBot="1">
      <c r="A17" s="415"/>
      <c r="B17" s="42" t="s">
        <v>51</v>
      </c>
      <c r="C17" s="43">
        <f>IFERROR(C15/C16-1,"-")</f>
        <v>0.23981900452488691</v>
      </c>
      <c r="D17" s="43">
        <f>IFERROR(D15/D16-1,"-")</f>
        <v>0.4160919540229886</v>
      </c>
      <c r="E17" s="43">
        <f>IFERROR(E15/E16-1,"-")</f>
        <v>0.48253452477660441</v>
      </c>
      <c r="F17" s="43">
        <f>IFERROR(F15/F16-1,"-")</f>
        <v>6.7796610169490457E-3</v>
      </c>
      <c r="G17" s="43">
        <f>IFERROR(G15/G16-1,"-")</f>
        <v>0.50230890681549734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160">
    <tabColor rgb="FF92D050"/>
  </sheetPr>
  <dimension ref="A1:AF27"/>
  <sheetViews>
    <sheetView zoomScale="80" zoomScaleNormal="8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155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275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04" t="s">
        <v>25</v>
      </c>
      <c r="E17" s="204" t="s">
        <v>26</v>
      </c>
      <c r="F17" s="204" t="s">
        <v>25</v>
      </c>
      <c r="G17" s="340" t="s">
        <v>26</v>
      </c>
      <c r="H17" s="416"/>
      <c r="I17" s="204" t="s">
        <v>25</v>
      </c>
      <c r="J17" s="204" t="s">
        <v>26</v>
      </c>
      <c r="K17" s="204" t="s">
        <v>25</v>
      </c>
      <c r="L17" s="204" t="s">
        <v>26</v>
      </c>
      <c r="M17" s="204" t="s">
        <v>25</v>
      </c>
      <c r="N17" s="340" t="s">
        <v>26</v>
      </c>
      <c r="O17" s="430"/>
      <c r="P17" s="416"/>
      <c r="Q17" s="340" t="s">
        <v>25</v>
      </c>
      <c r="R17" s="416"/>
      <c r="S17" s="204" t="s">
        <v>26</v>
      </c>
      <c r="T17" s="204" t="s">
        <v>25</v>
      </c>
      <c r="U17" s="20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23">
        <v>52810000</v>
      </c>
      <c r="C18" s="424"/>
      <c r="D18" s="160">
        <v>18</v>
      </c>
      <c r="E18" s="206">
        <v>0</v>
      </c>
      <c r="F18" s="160">
        <v>4</v>
      </c>
      <c r="G18" s="423">
        <v>0</v>
      </c>
      <c r="H18" s="424"/>
      <c r="I18" s="160">
        <v>0</v>
      </c>
      <c r="J18" s="208">
        <v>200000000</v>
      </c>
      <c r="K18" s="210">
        <v>3</v>
      </c>
      <c r="L18" s="208">
        <v>161500000</v>
      </c>
      <c r="M18" s="210">
        <v>22</v>
      </c>
      <c r="N18" s="425">
        <v>1920000000</v>
      </c>
      <c r="O18" s="426"/>
      <c r="P18" s="427"/>
      <c r="Q18" s="428">
        <v>2</v>
      </c>
      <c r="R18" s="429"/>
      <c r="S18" s="208">
        <v>361500000</v>
      </c>
      <c r="T18" s="210">
        <v>27</v>
      </c>
      <c r="U18" s="208">
        <v>2081500000</v>
      </c>
      <c r="V18" s="428">
        <v>27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203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431"/>
      <c r="AC19" s="432"/>
      <c r="AD19" s="166"/>
      <c r="AE19" s="167"/>
    </row>
    <row r="20" spans="1:31" ht="29.65" customHeight="1">
      <c r="A20" s="168"/>
      <c r="B20" s="417">
        <v>18953170842</v>
      </c>
      <c r="C20" s="418"/>
      <c r="D20" s="163">
        <v>1892</v>
      </c>
      <c r="E20" s="205">
        <v>6190419440</v>
      </c>
      <c r="F20" s="163">
        <v>88</v>
      </c>
      <c r="G20" s="417">
        <v>3515405000</v>
      </c>
      <c r="H20" s="418"/>
      <c r="I20" s="163">
        <v>22</v>
      </c>
      <c r="J20" s="207">
        <v>10444376100</v>
      </c>
      <c r="K20" s="209">
        <v>97</v>
      </c>
      <c r="L20" s="207">
        <v>21622760961</v>
      </c>
      <c r="M20" s="209">
        <v>1927</v>
      </c>
      <c r="N20" s="419">
        <v>6340792808</v>
      </c>
      <c r="O20" s="420"/>
      <c r="P20" s="421"/>
      <c r="Q20" s="422">
        <v>833</v>
      </c>
      <c r="R20" s="416"/>
      <c r="S20" s="207">
        <v>61713201501</v>
      </c>
      <c r="T20" s="209">
        <v>2128</v>
      </c>
      <c r="U20" s="207">
        <v>67000055859</v>
      </c>
      <c r="V20" s="422">
        <v>2736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204" t="s">
        <v>65</v>
      </c>
      <c r="AE20" s="167"/>
    </row>
    <row r="21" spans="1:31" ht="29.65" customHeight="1">
      <c r="A21" s="168"/>
      <c r="B21" s="417">
        <v>10872764506</v>
      </c>
      <c r="C21" s="418"/>
      <c r="D21" s="163">
        <v>18</v>
      </c>
      <c r="E21" s="205">
        <v>7573883720</v>
      </c>
      <c r="F21" s="163">
        <v>2</v>
      </c>
      <c r="G21" s="417">
        <v>0</v>
      </c>
      <c r="H21" s="418"/>
      <c r="I21" s="163">
        <v>0</v>
      </c>
      <c r="J21" s="207">
        <v>1226250000</v>
      </c>
      <c r="K21" s="209">
        <v>7</v>
      </c>
      <c r="L21" s="207">
        <v>10462194956</v>
      </c>
      <c r="M21" s="209">
        <v>24</v>
      </c>
      <c r="N21" s="419">
        <v>8040000</v>
      </c>
      <c r="O21" s="420"/>
      <c r="P21" s="421"/>
      <c r="Q21" s="422">
        <v>1</v>
      </c>
      <c r="R21" s="416"/>
      <c r="S21" s="207">
        <v>10607544956</v>
      </c>
      <c r="T21" s="209">
        <v>26</v>
      </c>
      <c r="U21" s="207">
        <v>10587544956</v>
      </c>
      <c r="V21" s="422">
        <v>24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204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N17:P17"/>
    <mergeCell ref="Q17:R17"/>
    <mergeCell ref="V17:W17"/>
    <mergeCell ref="Z18:AA18"/>
    <mergeCell ref="AB18:AC19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param=1&amp;@CreateCaseType=&amp;@PBTradeUnitTypeID=&amp;@TradeUnitTypeID=" xr:uid="{00000000-0004-0000-A200-000000000000}"/>
    <hyperlink ref="F18" r:id="rId2" display="http://172.16.90.7:88/ReportViewer.aspx?reportName=PProductStatisticsDetailReport&amp;@Clicked=Clicked&amp;@Detail=Wri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1000000}"/>
    <hyperlink ref="I18" r:id="rId3" display="http://172.16.90.7:88/ReportViewer.aspx?reportName=PProductStatisticsDetailReport&amp;@Clicked=Clicked&amp;@Detail=Incapaci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2000000}"/>
    <hyperlink ref="K18" r:id="rId4" display="http://172.16.90.7:88/ReportViewer.aspx?reportName=PProductStatisticsDetailReport&amp;@Clicked=Clicked&amp;@Detail=Absolution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3000000}"/>
    <hyperlink ref="M18" r:id="rId5" display="http://172.16.90.7:88/ReportViewer.aspx?reportName=PProductStatisticsDetailReport&amp;@Clicked=Clicked&amp;@Detail=Penal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4000000}"/>
    <hyperlink ref="Q18" r:id="rId6" display="http://172.16.90.7:88/ReportViewer.aspx?reportName=PProductStatisticsDetailReport&amp;@Clicked=Clicked&amp;@Detail=Remained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5000000}"/>
    <hyperlink ref="T18" r:id="rId7" display="http://172.16.90.7:88/ReportViewer.aspx?reportName=PProductStatisticsDetailReport&amp;@Clicked=Clicked&amp;@Detail=Out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6000000}"/>
    <hyperlink ref="V18" r:id="rId8" display="http://172.16.90.7:88/ReportViewer.aspx?reportName=PProductStatisticsDetailReport&amp;@Clicked=Clicked&amp;@Detail=In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7000000}"/>
    <hyperlink ref="D20" r:id="rId9" display="http://172.16.90.7:88/ReportViewer.aspx?reportName=PProductStatisticsPecuniary&amp;@Clicked=Clicked&amp;@Detail=Pecuniar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param=1&amp;@CreateCaseType=&amp;@PBTradeUnitTypeID=&amp;@TradeUnitTypeID=" xr:uid="{00000000-0004-0000-A200-000008000000}"/>
    <hyperlink ref="F20" r:id="rId10" display="http://172.16.90.7:88/ReportViewer.aspx?reportName=PProductStatisticsDetailReport&amp;@Clicked=Clicked&amp;@Detail=Wri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9000000}"/>
    <hyperlink ref="I20" r:id="rId11" display="http://172.16.90.7:88/ReportViewer.aspx?reportName=PProductStatisticsDetailReport&amp;@Clicked=Clicked&amp;@Detail=Incapaci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A000000}"/>
    <hyperlink ref="K20" r:id="rId12" display="http://172.16.90.7:88/ReportViewer.aspx?reportName=PProductStatisticsDetailReport&amp;@Clicked=Clicked&amp;@Detail=Absolution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B000000}"/>
    <hyperlink ref="M20" r:id="rId13" display="http://172.16.90.7:88/ReportViewer.aspx?reportName=PProductStatisticsDetailReport&amp;@Clicked=Clicked&amp;@Detail=Penal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C000000}"/>
    <hyperlink ref="Q20" r:id="rId14" display="http://172.16.90.7:88/ReportViewer.aspx?reportName=PProductStatisticsDetailReport&amp;@Clicked=Clicked&amp;@Detail=Remained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D000000}"/>
    <hyperlink ref="T20" r:id="rId15" display="http://172.16.90.7:88/ReportViewer.aspx?reportName=PProductStatisticsDetailReport&amp;@Clicked=Clicked&amp;@Detail=Out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E000000}"/>
    <hyperlink ref="V20" r:id="rId16" display="http://172.16.90.7:88/ReportViewer.aspx?reportName=PProductStatisticsDetailReport&amp;@Clicked=Clicked&amp;@Detail=In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0F000000}"/>
    <hyperlink ref="D21" r:id="rId17" display="http://172.16.90.7:88/ReportViewer.aspx?reportName=PProductStatisticsPecuniary&amp;@Clicked=Clicked&amp;@Detail=Pecuniar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param=1&amp;@CreateCaseType=&amp;@PBTradeUnitTypeID=&amp;@TradeUnitTypeID=" xr:uid="{00000000-0004-0000-A200-000010000000}"/>
    <hyperlink ref="F21" r:id="rId18" display="http://172.16.90.7:88/ReportViewer.aspx?reportName=PProductStatisticsDetailReport&amp;@Clicked=Clicked&amp;@Detail=Wri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11000000}"/>
    <hyperlink ref="I21" r:id="rId19" display="http://172.16.90.7:88/ReportViewer.aspx?reportName=PProductStatisticsDetailReport&amp;@Clicked=Clicked&amp;@Detail=Incapaci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12000000}"/>
    <hyperlink ref="K21" r:id="rId20" display="http://172.16.90.7:88/ReportViewer.aspx?reportName=PProductStatisticsDetailReport&amp;@Clicked=Clicked&amp;@Detail=Absolution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13000000}"/>
    <hyperlink ref="M21" r:id="rId21" display="http://172.16.90.7:88/ReportViewer.aspx?reportName=PProductStatisticsDetailReport&amp;@Clicked=Clicked&amp;@Detail=Penal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14000000}"/>
    <hyperlink ref="Q21" r:id="rId22" display="http://172.16.90.7:88/ReportViewer.aspx?reportName=PProductStatisticsDetailReport&amp;@Clicked=Clicked&amp;@Detail=Remained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15000000}"/>
    <hyperlink ref="T21" r:id="rId23" display="http://172.16.90.7:88/ReportViewer.aspx?reportName=PProductStatisticsDetailReport&amp;@Clicked=Clicked&amp;@Detail=Out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16000000}"/>
    <hyperlink ref="V21" r:id="rId24" display="http://172.16.90.7:88/ReportViewer.aspx?reportName=PProductStatisticsDetailReport&amp;@Clicked=Clicked&amp;@Detail=In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200-000017000000}"/>
  </hyperlinks>
  <pageMargins left="0.7" right="0.7" top="0.75" bottom="0.75" header="0.3" footer="0.3"/>
  <drawing r:id="rId25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161">
    <tabColor theme="7" tint="0.59999389629810485"/>
  </sheetPr>
  <dimension ref="A1:F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(17)'!AB16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(17)'!AB18</f>
        <v>پرونده ويژه بهداشت، دارو و درمان</v>
      </c>
      <c r="B2" s="149">
        <f>D2+E2-C2</f>
        <v>2</v>
      </c>
      <c r="C2" s="149">
        <f>VALUE('Kala99 (17)'!V18)</f>
        <v>27</v>
      </c>
      <c r="D2" s="149">
        <f>VALUE('Kala99 (17)'!T18)</f>
        <v>27</v>
      </c>
      <c r="E2" s="149">
        <f>VALUE('Kala99 (17)'!Q18)</f>
        <v>2</v>
      </c>
      <c r="F2" s="149">
        <f>VALUE('Kala99 (17)'!B18)</f>
        <v>52810000</v>
      </c>
    </row>
    <row r="3" spans="1:6">
      <c r="A3" s="149">
        <f>'Kala99 (17)'!AB19</f>
        <v>0</v>
      </c>
      <c r="B3" s="149">
        <f t="shared" ref="B3:B26" si="0">D3+E3-C3</f>
        <v>0</v>
      </c>
      <c r="C3" s="149">
        <f>VALUE('Kala99 (17)'!V19)</f>
        <v>0</v>
      </c>
      <c r="D3" s="149">
        <f>VALUE('Kala99 (17)'!T19)</f>
        <v>0</v>
      </c>
      <c r="E3" s="149">
        <f>VALUE('Kala99 (17)'!Q19)</f>
        <v>0</v>
      </c>
      <c r="F3" s="149">
        <f>VALUE('Kala99 (17)'!B19)</f>
        <v>0</v>
      </c>
    </row>
    <row r="4" spans="1:6">
      <c r="A4" s="149" t="str">
        <f>'Kala99 (17)'!AB20</f>
        <v>کالا و خدمات</v>
      </c>
      <c r="B4" s="149">
        <f t="shared" si="0"/>
        <v>225</v>
      </c>
      <c r="C4" s="149">
        <f>VALUE('Kala99 (17)'!V20)</f>
        <v>2736</v>
      </c>
      <c r="D4" s="149">
        <f>VALUE('Kala99 (17)'!T20)</f>
        <v>2128</v>
      </c>
      <c r="E4" s="149">
        <f>VALUE('Kala99 (17)'!Q20)</f>
        <v>833</v>
      </c>
      <c r="F4" s="149">
        <f>VALUE('Kala99 (17)'!B20)</f>
        <v>18953170842</v>
      </c>
    </row>
    <row r="5" spans="1:6">
      <c r="A5" s="149" t="str">
        <f>'Kala99 (17)'!AB21</f>
        <v>پرونده قاچاق کالا و ارز</v>
      </c>
      <c r="B5" s="149">
        <f t="shared" si="0"/>
        <v>3</v>
      </c>
      <c r="C5" s="149">
        <f>VALUE('Kala99 (17)'!V21)</f>
        <v>24</v>
      </c>
      <c r="D5" s="149">
        <f>VALUE('Kala99 (17)'!T21)</f>
        <v>26</v>
      </c>
      <c r="E5" s="149">
        <f>VALUE('Kala99 (17)'!Q21)</f>
        <v>1</v>
      </c>
      <c r="F5" s="149">
        <f>VALUE('Kala99 (17)'!B21)</f>
        <v>10872764506</v>
      </c>
    </row>
    <row r="6" spans="1:6">
      <c r="A6" s="149">
        <f>'Kala99 (17)'!AB22</f>
        <v>0</v>
      </c>
      <c r="B6" s="149">
        <f t="shared" si="0"/>
        <v>0</v>
      </c>
      <c r="C6" s="149">
        <f>VALUE('Kala99 (17)'!V22)</f>
        <v>0</v>
      </c>
      <c r="D6" s="149">
        <f>VALUE('Kala99 (17)'!T22)</f>
        <v>0</v>
      </c>
      <c r="E6" s="149">
        <f>VALUE('Kala99 (17)'!Q22)</f>
        <v>0</v>
      </c>
      <c r="F6" s="149">
        <f>VALUE('Kala99 (17)'!B22)</f>
        <v>0</v>
      </c>
    </row>
    <row r="7" spans="1:6">
      <c r="A7" s="149">
        <f>'Kala99 (17)'!AB23</f>
        <v>0</v>
      </c>
      <c r="B7" s="149">
        <f t="shared" si="0"/>
        <v>0</v>
      </c>
      <c r="C7" s="149">
        <f>VALUE('Kala99 (17)'!V23)</f>
        <v>0</v>
      </c>
      <c r="D7" s="149">
        <f>VALUE('Kala99 (17)'!T23)</f>
        <v>0</v>
      </c>
      <c r="E7" s="149">
        <f>VALUE('Kala99 (17)'!Q23)</f>
        <v>0</v>
      </c>
      <c r="F7" s="149">
        <f>VALUE('Kala99 (17)'!B23)</f>
        <v>0</v>
      </c>
    </row>
    <row r="8" spans="1:6">
      <c r="A8" s="149">
        <f>'Kala99 (17)'!AB24</f>
        <v>0</v>
      </c>
      <c r="B8" s="149">
        <f t="shared" si="0"/>
        <v>0</v>
      </c>
      <c r="C8" s="149">
        <f>VALUE('Kala99 (17)'!V24)</f>
        <v>0</v>
      </c>
      <c r="D8" s="149">
        <f>VALUE('Kala99 (17)'!T24)</f>
        <v>0</v>
      </c>
      <c r="E8" s="149">
        <f>VALUE('Kala99 (17)'!Q24)</f>
        <v>0</v>
      </c>
      <c r="F8" s="149">
        <f>VALUE('Kala99 (17)'!B24)</f>
        <v>0</v>
      </c>
    </row>
    <row r="9" spans="1:6">
      <c r="A9" s="149">
        <f>'Kala99 (17)'!AB25</f>
        <v>0</v>
      </c>
      <c r="B9" s="149">
        <f t="shared" si="0"/>
        <v>0</v>
      </c>
      <c r="C9" s="149">
        <f>VALUE('Kala99 (17)'!V25)</f>
        <v>0</v>
      </c>
      <c r="D9" s="149">
        <f>VALUE('Kala99 (17)'!T25)</f>
        <v>0</v>
      </c>
      <c r="E9" s="149">
        <f>VALUE('Kala99 (17)'!Q25)</f>
        <v>0</v>
      </c>
      <c r="F9" s="149">
        <f>VALUE('Kala99 (17)'!B25)</f>
        <v>0</v>
      </c>
    </row>
    <row r="10" spans="1:6">
      <c r="A10" s="149">
        <f>'Kala99 (17)'!AB26</f>
        <v>0</v>
      </c>
      <c r="B10" s="149">
        <f t="shared" si="0"/>
        <v>0</v>
      </c>
      <c r="C10" s="149">
        <f>VALUE('Kala99 (17)'!V26)</f>
        <v>0</v>
      </c>
      <c r="D10" s="149">
        <f>VALUE('Kala99 (17)'!T26)</f>
        <v>0</v>
      </c>
      <c r="E10" s="149">
        <f>VALUE('Kala99 (17)'!Q26)</f>
        <v>0</v>
      </c>
      <c r="F10" s="149">
        <f>VALUE('Kala99 (17)'!B26)</f>
        <v>0</v>
      </c>
    </row>
    <row r="11" spans="1:6">
      <c r="A11" s="149">
        <f>'Kala99 (17)'!AB27</f>
        <v>0</v>
      </c>
      <c r="B11" s="149">
        <f t="shared" si="0"/>
        <v>0</v>
      </c>
      <c r="C11" s="149">
        <f>VALUE('Kala99 (17)'!V27)</f>
        <v>0</v>
      </c>
      <c r="D11" s="149">
        <f>VALUE('Kala99 (17)'!T27)</f>
        <v>0</v>
      </c>
      <c r="E11" s="149">
        <f>VALUE('Kala99 (17)'!Q27)</f>
        <v>0</v>
      </c>
      <c r="F11" s="149">
        <f>VALUE('Kala99 (17)'!B27)</f>
        <v>0</v>
      </c>
    </row>
    <row r="12" spans="1:6">
      <c r="A12" s="149">
        <f>'Kala99 (17)'!AB28</f>
        <v>0</v>
      </c>
      <c r="B12" s="149">
        <f t="shared" si="0"/>
        <v>0</v>
      </c>
      <c r="C12" s="149">
        <f>VALUE('Kala99 (17)'!V28)</f>
        <v>0</v>
      </c>
      <c r="D12" s="149">
        <f>VALUE('Kala99 (17)'!T28)</f>
        <v>0</v>
      </c>
      <c r="E12" s="149">
        <f>VALUE('Kala99 (17)'!Q28)</f>
        <v>0</v>
      </c>
      <c r="F12" s="149">
        <f>VALUE('Kala99 (17)'!B28)</f>
        <v>0</v>
      </c>
    </row>
    <row r="13" spans="1:6">
      <c r="A13" s="149">
        <f>'Kala99 (17)'!AB29</f>
        <v>0</v>
      </c>
      <c r="B13" s="149">
        <f t="shared" si="0"/>
        <v>0</v>
      </c>
      <c r="C13" s="149">
        <f>VALUE('Kala99 (17)'!V29)</f>
        <v>0</v>
      </c>
      <c r="D13" s="149">
        <f>VALUE('Kala99 (17)'!T29)</f>
        <v>0</v>
      </c>
      <c r="E13" s="149">
        <f>VALUE('Kala99 (17)'!Q29)</f>
        <v>0</v>
      </c>
      <c r="F13" s="149">
        <f>VALUE('Kala99 (17)'!B29)</f>
        <v>0</v>
      </c>
    </row>
    <row r="14" spans="1:6">
      <c r="A14" s="149">
        <f>'Kala99 (17)'!AB30</f>
        <v>0</v>
      </c>
      <c r="B14" s="149">
        <f t="shared" si="0"/>
        <v>0</v>
      </c>
      <c r="C14" s="149">
        <f>VALUE('Kala99 (17)'!V30)</f>
        <v>0</v>
      </c>
      <c r="D14" s="149">
        <f>VALUE('Kala99 (17)'!T30)</f>
        <v>0</v>
      </c>
      <c r="E14" s="149">
        <f>VALUE('Kala99 (17)'!Q30)</f>
        <v>0</v>
      </c>
      <c r="F14" s="149">
        <f>VALUE('Kala99 (17)'!B30)</f>
        <v>0</v>
      </c>
    </row>
    <row r="15" spans="1:6">
      <c r="A15" s="149">
        <f>'Kala99 (17)'!AB31</f>
        <v>0</v>
      </c>
      <c r="B15" s="149">
        <f t="shared" si="0"/>
        <v>0</v>
      </c>
      <c r="C15" s="149">
        <f>VALUE('Kala99 (17)'!V31)</f>
        <v>0</v>
      </c>
      <c r="D15" s="149">
        <f>VALUE('Kala99 (17)'!T31)</f>
        <v>0</v>
      </c>
      <c r="E15" s="149">
        <f>VALUE('Kala99 (17)'!Q31)</f>
        <v>0</v>
      </c>
      <c r="F15" s="149">
        <f>VALUE('Kala99 (17)'!B31)</f>
        <v>0</v>
      </c>
    </row>
    <row r="16" spans="1:6">
      <c r="A16" s="149">
        <f>'Kala99 (17)'!AB32</f>
        <v>0</v>
      </c>
      <c r="B16" s="149">
        <f t="shared" si="0"/>
        <v>0</v>
      </c>
      <c r="C16" s="149">
        <f>VALUE('Kala99 (17)'!V32)</f>
        <v>0</v>
      </c>
      <c r="D16" s="149">
        <f>VALUE('Kala99 (17)'!T32)</f>
        <v>0</v>
      </c>
      <c r="E16" s="149">
        <f>VALUE('Kala99 (17)'!Q32)</f>
        <v>0</v>
      </c>
      <c r="F16" s="149">
        <f>VALUE('Kala99 (17)'!B32)</f>
        <v>0</v>
      </c>
    </row>
    <row r="17" spans="1:6">
      <c r="A17" s="149">
        <f>'Kala99 (17)'!AB33</f>
        <v>0</v>
      </c>
      <c r="B17" s="149">
        <f t="shared" si="0"/>
        <v>0</v>
      </c>
      <c r="C17" s="149">
        <f>VALUE('Kala99 (17)'!V33)</f>
        <v>0</v>
      </c>
      <c r="D17" s="149">
        <f>VALUE('Kala99 (17)'!T33)</f>
        <v>0</v>
      </c>
      <c r="E17" s="149">
        <f>VALUE('Kala99 (17)'!Q33)</f>
        <v>0</v>
      </c>
      <c r="F17" s="149">
        <f>VALUE('Kala99 (17)'!B33)</f>
        <v>0</v>
      </c>
    </row>
    <row r="18" spans="1:6">
      <c r="A18" s="149">
        <f>'Kala99 (17)'!AB34</f>
        <v>0</v>
      </c>
      <c r="B18" s="149">
        <f t="shared" si="0"/>
        <v>0</v>
      </c>
      <c r="C18" s="149">
        <f>VALUE('Kala99 (17)'!V34)</f>
        <v>0</v>
      </c>
      <c r="D18" s="149">
        <f>VALUE('Kala99 (17)'!T34)</f>
        <v>0</v>
      </c>
      <c r="E18" s="149">
        <f>VALUE('Kala99 (17)'!Q34)</f>
        <v>0</v>
      </c>
      <c r="F18" s="149">
        <f>VALUE('Kala99 (17)'!B34)</f>
        <v>0</v>
      </c>
    </row>
    <row r="19" spans="1:6">
      <c r="A19" s="149">
        <f>'Kala99 (17)'!AB35</f>
        <v>0</v>
      </c>
      <c r="B19" s="149">
        <f t="shared" si="0"/>
        <v>0</v>
      </c>
      <c r="C19" s="149">
        <f>VALUE('Kala99 (17)'!V35)</f>
        <v>0</v>
      </c>
      <c r="D19" s="149">
        <f>VALUE('Kala99 (17)'!T35)</f>
        <v>0</v>
      </c>
      <c r="E19" s="149">
        <f>VALUE('Kala99 (17)'!Q35)</f>
        <v>0</v>
      </c>
      <c r="F19" s="149">
        <f>VALUE('Kala99 (17)'!B35)</f>
        <v>0</v>
      </c>
    </row>
    <row r="20" spans="1:6">
      <c r="A20" s="149">
        <f>'Kala99 (17)'!AB36</f>
        <v>0</v>
      </c>
      <c r="B20" s="149">
        <f t="shared" si="0"/>
        <v>0</v>
      </c>
      <c r="C20" s="149">
        <f>VALUE('Kala99 (17)'!V36)</f>
        <v>0</v>
      </c>
      <c r="D20" s="149">
        <f>VALUE('Kala99 (17)'!T36)</f>
        <v>0</v>
      </c>
      <c r="E20" s="149">
        <f>VALUE('Kala99 (17)'!Q36)</f>
        <v>0</v>
      </c>
      <c r="F20" s="149">
        <f>VALUE('Kala99 (17)'!B36)</f>
        <v>0</v>
      </c>
    </row>
    <row r="21" spans="1:6">
      <c r="A21" s="149">
        <f>'Kala99 (17)'!AB37</f>
        <v>0</v>
      </c>
      <c r="B21" s="149">
        <f t="shared" si="0"/>
        <v>0</v>
      </c>
      <c r="C21" s="149">
        <f>VALUE('Kala99 (17)'!V37)</f>
        <v>0</v>
      </c>
      <c r="D21" s="149">
        <f>VALUE('Kala99 (17)'!T37)</f>
        <v>0</v>
      </c>
      <c r="E21" s="149">
        <f>VALUE('Kala99 (17)'!Q37)</f>
        <v>0</v>
      </c>
      <c r="F21" s="149">
        <f>VALUE('Kala99 (17)'!B37)</f>
        <v>0</v>
      </c>
    </row>
    <row r="22" spans="1:6">
      <c r="A22" s="149">
        <f>'Kala99 (17)'!AB38</f>
        <v>0</v>
      </c>
      <c r="B22" s="149">
        <f t="shared" si="0"/>
        <v>0</v>
      </c>
      <c r="C22" s="149">
        <f>VALUE('Kala99 (17)'!V38)</f>
        <v>0</v>
      </c>
      <c r="D22" s="149">
        <f>VALUE('Kala99 (17)'!T38)</f>
        <v>0</v>
      </c>
      <c r="E22" s="149">
        <f>VALUE('Kala99 (17)'!Q38)</f>
        <v>0</v>
      </c>
      <c r="F22" s="149">
        <f>VALUE('Kala99 (17)'!B38)</f>
        <v>0</v>
      </c>
    </row>
    <row r="23" spans="1:6">
      <c r="A23" s="149">
        <f>'Kala99 (17)'!AB39</f>
        <v>0</v>
      </c>
      <c r="B23" s="149">
        <f t="shared" si="0"/>
        <v>0</v>
      </c>
      <c r="C23" s="149">
        <f>VALUE('Kala99 (17)'!V39)</f>
        <v>0</v>
      </c>
      <c r="D23" s="149">
        <f>VALUE('Kala99 (17)'!T39)</f>
        <v>0</v>
      </c>
      <c r="E23" s="149">
        <f>VALUE('Kala99 (17)'!Q39)</f>
        <v>0</v>
      </c>
      <c r="F23" s="149">
        <f>VALUE('Kala99 (17)'!B39)</f>
        <v>0</v>
      </c>
    </row>
    <row r="24" spans="1:6">
      <c r="A24" s="149">
        <f>'Kala99 (17)'!AB40</f>
        <v>0</v>
      </c>
      <c r="B24" s="149">
        <f t="shared" si="0"/>
        <v>0</v>
      </c>
      <c r="C24" s="149">
        <f>VALUE('Kala99 (17)'!V40)</f>
        <v>0</v>
      </c>
      <c r="D24" s="149">
        <f>VALUE('Kala99 (17)'!T40)</f>
        <v>0</v>
      </c>
      <c r="E24" s="149">
        <f>VALUE('Kala99 (17)'!Q40)</f>
        <v>0</v>
      </c>
      <c r="F24" s="149">
        <f>VALUE('Kala99 (17)'!B40)</f>
        <v>0</v>
      </c>
    </row>
    <row r="25" spans="1:6">
      <c r="A25" s="149">
        <f>'Kala99 (17)'!AB41</f>
        <v>0</v>
      </c>
      <c r="B25" s="149">
        <f t="shared" si="0"/>
        <v>0</v>
      </c>
      <c r="C25" s="149">
        <f>VALUE('Kala99 (17)'!V41)</f>
        <v>0</v>
      </c>
      <c r="D25" s="149">
        <f>VALUE('Kala99 (17)'!T41)</f>
        <v>0</v>
      </c>
      <c r="E25" s="149">
        <f>VALUE('Kala99 (17)'!Q41)</f>
        <v>0</v>
      </c>
      <c r="F25" s="149">
        <f>VALUE('Kala99 (17)'!B41)</f>
        <v>0</v>
      </c>
    </row>
    <row r="26" spans="1:6">
      <c r="A26" s="149">
        <f>'Kala99 (17)'!AB42</f>
        <v>0</v>
      </c>
      <c r="B26" s="149">
        <f t="shared" si="0"/>
        <v>0</v>
      </c>
      <c r="C26" s="149">
        <f>VALUE('Kala99 (17)'!V42)</f>
        <v>0</v>
      </c>
      <c r="D26" s="149">
        <f>VALUE('Kala99 (17)'!T42)</f>
        <v>0</v>
      </c>
      <c r="E26" s="149">
        <f>VALUE('Kala99 (17)'!Q42)</f>
        <v>0</v>
      </c>
      <c r="F26" s="149">
        <f>VALUE('Kala99 (17)'!B42)</f>
        <v>0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162">
    <tabColor rgb="FF92D050"/>
  </sheetPr>
  <dimension ref="A1:AF27"/>
  <sheetViews>
    <sheetView zoomScale="70" zoomScaleNormal="7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155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273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04" t="s">
        <v>25</v>
      </c>
      <c r="E17" s="204" t="s">
        <v>26</v>
      </c>
      <c r="F17" s="204" t="s">
        <v>25</v>
      </c>
      <c r="G17" s="340" t="s">
        <v>26</v>
      </c>
      <c r="H17" s="416"/>
      <c r="I17" s="204" t="s">
        <v>25</v>
      </c>
      <c r="J17" s="204" t="s">
        <v>26</v>
      </c>
      <c r="K17" s="204" t="s">
        <v>25</v>
      </c>
      <c r="L17" s="204" t="s">
        <v>26</v>
      </c>
      <c r="M17" s="204" t="s">
        <v>25</v>
      </c>
      <c r="N17" s="340" t="s">
        <v>26</v>
      </c>
      <c r="O17" s="430"/>
      <c r="P17" s="416"/>
      <c r="Q17" s="340" t="s">
        <v>25</v>
      </c>
      <c r="R17" s="416"/>
      <c r="S17" s="204" t="s">
        <v>26</v>
      </c>
      <c r="T17" s="204" t="s">
        <v>25</v>
      </c>
      <c r="U17" s="20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23">
        <v>203300000</v>
      </c>
      <c r="C18" s="424"/>
      <c r="D18" s="160">
        <v>38</v>
      </c>
      <c r="E18" s="206">
        <v>0</v>
      </c>
      <c r="F18" s="160">
        <v>4</v>
      </c>
      <c r="G18" s="423">
        <v>0</v>
      </c>
      <c r="H18" s="424"/>
      <c r="I18" s="160">
        <v>3</v>
      </c>
      <c r="J18" s="208">
        <v>700000000</v>
      </c>
      <c r="K18" s="210">
        <v>2</v>
      </c>
      <c r="L18" s="208">
        <v>1420400000</v>
      </c>
      <c r="M18" s="210">
        <v>40</v>
      </c>
      <c r="N18" s="425">
        <v>500000000</v>
      </c>
      <c r="O18" s="426"/>
      <c r="P18" s="427"/>
      <c r="Q18" s="428">
        <v>2</v>
      </c>
      <c r="R18" s="429"/>
      <c r="S18" s="208">
        <v>1420400000</v>
      </c>
      <c r="T18" s="210">
        <v>46</v>
      </c>
      <c r="U18" s="208">
        <v>1920400000</v>
      </c>
      <c r="V18" s="428">
        <v>48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203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431"/>
      <c r="AC19" s="432"/>
      <c r="AD19" s="166"/>
      <c r="AE19" s="167"/>
    </row>
    <row r="20" spans="1:31" ht="29.65" customHeight="1">
      <c r="A20" s="168"/>
      <c r="B20" s="417">
        <v>188647148961</v>
      </c>
      <c r="C20" s="418"/>
      <c r="D20" s="163">
        <v>3427</v>
      </c>
      <c r="E20" s="205">
        <v>13205802480</v>
      </c>
      <c r="F20" s="163">
        <v>217</v>
      </c>
      <c r="G20" s="417">
        <v>54178896000</v>
      </c>
      <c r="H20" s="418"/>
      <c r="I20" s="163">
        <v>47</v>
      </c>
      <c r="J20" s="207">
        <v>114999365960</v>
      </c>
      <c r="K20" s="209">
        <v>128</v>
      </c>
      <c r="L20" s="207">
        <v>225724737789</v>
      </c>
      <c r="M20" s="209">
        <v>3467</v>
      </c>
      <c r="N20" s="419">
        <v>293309071682</v>
      </c>
      <c r="O20" s="420"/>
      <c r="P20" s="421"/>
      <c r="Q20" s="422">
        <v>715</v>
      </c>
      <c r="R20" s="416"/>
      <c r="S20" s="207">
        <v>397489772509</v>
      </c>
      <c r="T20" s="209">
        <v>3875</v>
      </c>
      <c r="U20" s="207">
        <v>549642328322</v>
      </c>
      <c r="V20" s="422">
        <v>3407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204" t="s">
        <v>65</v>
      </c>
      <c r="AE20" s="167"/>
    </row>
    <row r="21" spans="1:31" ht="29.65" customHeight="1">
      <c r="A21" s="168"/>
      <c r="B21" s="417">
        <v>11765366827</v>
      </c>
      <c r="C21" s="418"/>
      <c r="D21" s="163">
        <v>17</v>
      </c>
      <c r="E21" s="205">
        <v>290320000</v>
      </c>
      <c r="F21" s="163">
        <v>2</v>
      </c>
      <c r="G21" s="417">
        <v>6464961570</v>
      </c>
      <c r="H21" s="418"/>
      <c r="I21" s="163">
        <v>4</v>
      </c>
      <c r="J21" s="207">
        <v>7900136354</v>
      </c>
      <c r="K21" s="209">
        <v>9</v>
      </c>
      <c r="L21" s="207">
        <v>15934017011</v>
      </c>
      <c r="M21" s="209">
        <v>40</v>
      </c>
      <c r="N21" s="419">
        <v>3654040000</v>
      </c>
      <c r="O21" s="420"/>
      <c r="P21" s="421"/>
      <c r="Q21" s="422">
        <v>4</v>
      </c>
      <c r="R21" s="416"/>
      <c r="S21" s="207">
        <v>23767298581</v>
      </c>
      <c r="T21" s="209">
        <v>50</v>
      </c>
      <c r="U21" s="207">
        <v>25849538581</v>
      </c>
      <c r="V21" s="422">
        <v>49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204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N17:P17"/>
    <mergeCell ref="Q17:R17"/>
    <mergeCell ref="V17:W17"/>
    <mergeCell ref="Z18:AA18"/>
    <mergeCell ref="AB18:AC19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param=1&amp;@CreateCaseType=&amp;@PBTradeUnitTypeID=&amp;@TradeUnitTypeID=" xr:uid="{00000000-0004-0000-A400-000000000000}"/>
    <hyperlink ref="F18" r:id="rId2" display="http://172.16.90.7:88/ReportViewer.aspx?reportName=PProductStatisticsDetailReport&amp;@Clicked=Clicked&amp;@Detail=Wri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1000000}"/>
    <hyperlink ref="I18" r:id="rId3" display="http://172.16.90.7:88/ReportViewer.aspx?reportName=PProductStatisticsDetailReport&amp;@Clicked=Clicked&amp;@Detail=Incapaci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2000000}"/>
    <hyperlink ref="K18" r:id="rId4" display="http://172.16.90.7:88/ReportViewer.aspx?reportName=PProductStatisticsDetailReport&amp;@Clicked=Clicked&amp;@Detail=Absolution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3000000}"/>
    <hyperlink ref="M18" r:id="rId5" display="http://172.16.90.7:88/ReportViewer.aspx?reportName=PProductStatisticsDetailReport&amp;@Clicked=Clicked&amp;@Detail=Penal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4000000}"/>
    <hyperlink ref="Q18" r:id="rId6" display="http://172.16.90.7:88/ReportViewer.aspx?reportName=PProductStatisticsDetailReport&amp;@Clicked=Clicked&amp;@Detail=Remained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5000000}"/>
    <hyperlink ref="T18" r:id="rId7" display="http://172.16.90.7:88/ReportViewer.aspx?reportName=PProductStatisticsDetailReport&amp;@Clicked=Clicked&amp;@Detail=Out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6000000}"/>
    <hyperlink ref="V18" r:id="rId8" display="http://172.16.90.7:88/ReportViewer.aspx?reportName=PProductStatisticsDetailReport&amp;@Clicked=Clicked&amp;@Detail=In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7000000}"/>
    <hyperlink ref="D20" r:id="rId9" display="http://172.16.90.7:88/ReportViewer.aspx?reportName=PProductStatisticsPecuniary&amp;@Clicked=Clicked&amp;@Detail=Pecuniar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param=1&amp;@CreateCaseType=&amp;@PBTradeUnitTypeID=&amp;@TradeUnitTypeID=" xr:uid="{00000000-0004-0000-A400-000008000000}"/>
    <hyperlink ref="F20" r:id="rId10" display="http://172.16.90.7:88/ReportViewer.aspx?reportName=PProductStatisticsDetailReport&amp;@Clicked=Clicked&amp;@Detail=Wri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9000000}"/>
    <hyperlink ref="I20" r:id="rId11" display="http://172.16.90.7:88/ReportViewer.aspx?reportName=PProductStatisticsDetailReport&amp;@Clicked=Clicked&amp;@Detail=Incapaci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A000000}"/>
    <hyperlink ref="K20" r:id="rId12" display="http://172.16.90.7:88/ReportViewer.aspx?reportName=PProductStatisticsDetailReport&amp;@Clicked=Clicked&amp;@Detail=Absolution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B000000}"/>
    <hyperlink ref="M20" r:id="rId13" display="http://172.16.90.7:88/ReportViewer.aspx?reportName=PProductStatisticsDetailReport&amp;@Clicked=Clicked&amp;@Detail=Penal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C000000}"/>
    <hyperlink ref="Q20" r:id="rId14" display="http://172.16.90.7:88/ReportViewer.aspx?reportName=PProductStatisticsDetailReport&amp;@Clicked=Clicked&amp;@Detail=Remained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D000000}"/>
    <hyperlink ref="T20" r:id="rId15" display="http://172.16.90.7:88/ReportViewer.aspx?reportName=PProductStatisticsDetailReport&amp;@Clicked=Clicked&amp;@Detail=Out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E000000}"/>
    <hyperlink ref="V20" r:id="rId16" display="http://172.16.90.7:88/ReportViewer.aspx?reportName=PProductStatisticsDetailReport&amp;@Clicked=Clicked&amp;@Detail=In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0F000000}"/>
    <hyperlink ref="D21" r:id="rId17" display="http://172.16.90.7:88/ReportViewer.aspx?reportName=PProductStatisticsPecuniary&amp;@Clicked=Clicked&amp;@Detail=Pecuniar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param=1&amp;@CreateCaseType=&amp;@PBTradeUnitTypeID=&amp;@TradeUnitTypeID=" xr:uid="{00000000-0004-0000-A400-000010000000}"/>
    <hyperlink ref="F21" r:id="rId18" display="http://172.16.90.7:88/ReportViewer.aspx?reportName=PProductStatisticsDetailReport&amp;@Clicked=Clicked&amp;@Detail=Wri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11000000}"/>
    <hyperlink ref="I21" r:id="rId19" display="http://172.16.90.7:88/ReportViewer.aspx?reportName=PProductStatisticsDetailReport&amp;@Clicked=Clicked&amp;@Detail=Incapaci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12000000}"/>
    <hyperlink ref="K21" r:id="rId20" display="http://172.16.90.7:88/ReportViewer.aspx?reportName=PProductStatisticsDetailReport&amp;@Clicked=Clicked&amp;@Detail=Absolution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13000000}"/>
    <hyperlink ref="M21" r:id="rId21" display="http://172.16.90.7:88/ReportViewer.aspx?reportName=PProductStatisticsDetailReport&amp;@Clicked=Clicked&amp;@Detail=Penal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14000000}"/>
    <hyperlink ref="Q21" r:id="rId22" display="http://172.16.90.7:88/ReportViewer.aspx?reportName=PProductStatisticsDetailReport&amp;@Clicked=Clicked&amp;@Detail=Remained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15000000}"/>
    <hyperlink ref="T21" r:id="rId23" display="http://172.16.90.7:88/ReportViewer.aspx?reportName=PProductStatisticsDetailReport&amp;@Clicked=Clicked&amp;@Detail=Out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16000000}"/>
    <hyperlink ref="V21" r:id="rId24" display="http://172.16.90.7:88/ReportViewer.aspx?reportName=PProductStatisticsDetailReport&amp;@Clicked=Clicked&amp;@Detail=In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600989%'&amp;@CaseType=اصلي&amp;@CodeCaseType=1&amp;@ImportanceDegree=('1','2','3')&amp;@guId=&amp;@CreateCaseType=&amp;@PBTradeUnitTypeID=&amp;@TradeUnitTypeID=" xr:uid="{00000000-0004-0000-A400-000017000000}"/>
  </hyperlinks>
  <pageMargins left="0.7" right="0.7" top="0.75" bottom="0.75" header="0.3" footer="0.3"/>
  <drawing r:id="rId25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163">
    <tabColor theme="7" tint="0.59999389629810485"/>
  </sheetPr>
  <dimension ref="A1:M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(17)'!AB16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(17)'!AB18</f>
        <v>پرونده ويژه بهداشت، دارو و درمان</v>
      </c>
      <c r="B2" s="149">
        <f>D2+E2-C2</f>
        <v>0</v>
      </c>
      <c r="C2" s="149">
        <f>VALUE('Kala1400 (17)'!V18)</f>
        <v>48</v>
      </c>
      <c r="D2" s="149">
        <f>VALUE('Kala1400 (17)'!T18)</f>
        <v>46</v>
      </c>
      <c r="E2" s="149">
        <f>VALUE('Kala1400 (17)'!Q18)</f>
        <v>2</v>
      </c>
      <c r="F2" s="149">
        <f>VALUE('Kala1400 (17)'!B18)</f>
        <v>203300000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(17)'!AB19</f>
        <v>0</v>
      </c>
      <c r="B3" s="149">
        <f t="shared" ref="B3:B26" si="0">D3+E3-C3</f>
        <v>0</v>
      </c>
      <c r="C3" s="149">
        <f>VALUE('Kala1400 (17)'!V19)</f>
        <v>0</v>
      </c>
      <c r="D3" s="149">
        <f>VALUE('Kala1400 (17)'!T19)</f>
        <v>0</v>
      </c>
      <c r="E3" s="149">
        <f>VALUE('Kala1400 (17)'!Q19)</f>
        <v>0</v>
      </c>
      <c r="F3" s="149">
        <f>VALUE('Kala1400 (17)'!B19)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(17)'!AB20</f>
        <v>کالا و خدمات</v>
      </c>
      <c r="B4" s="149">
        <f t="shared" si="0"/>
        <v>1183</v>
      </c>
      <c r="C4" s="149">
        <f>VALUE('Kala1400 (17)'!V20)</f>
        <v>3407</v>
      </c>
      <c r="D4" s="149">
        <f>VALUE('Kala1400 (17)'!T20)</f>
        <v>3875</v>
      </c>
      <c r="E4" s="149">
        <f>VALUE('Kala1400 (17)'!Q20)</f>
        <v>715</v>
      </c>
      <c r="F4" s="149">
        <f>VALUE('Kala1400 (17)'!B20)</f>
        <v>188647148961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'Kala1400 (17)'!AB21</f>
        <v>پرونده قاچاق کالا و ارز</v>
      </c>
      <c r="B5" s="149">
        <f t="shared" si="0"/>
        <v>5</v>
      </c>
      <c r="C5" s="149">
        <f>VALUE('Kala1400 (17)'!V21)</f>
        <v>49</v>
      </c>
      <c r="D5" s="149">
        <f>VALUE('Kala1400 (17)'!T21)</f>
        <v>50</v>
      </c>
      <c r="E5" s="149">
        <f>VALUE('Kala1400 (17)'!Q21)</f>
        <v>4</v>
      </c>
      <c r="F5" s="149">
        <f>VALUE('Kala1400 (17)'!B21)</f>
        <v>11765366827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(17)'!AB22</f>
        <v>0</v>
      </c>
      <c r="B6" s="149">
        <f t="shared" si="0"/>
        <v>0</v>
      </c>
      <c r="C6" s="149">
        <f>VALUE('Kala1400 (17)'!V22)</f>
        <v>0</v>
      </c>
      <c r="D6" s="149">
        <f>VALUE('Kala1400 (17)'!T22)</f>
        <v>0</v>
      </c>
      <c r="E6" s="149">
        <f>VALUE('Kala1400 (17)'!Q22)</f>
        <v>0</v>
      </c>
      <c r="F6" s="149">
        <f>VALUE('Kala1400 (17)'!B22)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(17)'!AB23</f>
        <v>0</v>
      </c>
      <c r="B7" s="149">
        <f t="shared" si="0"/>
        <v>0</v>
      </c>
      <c r="C7" s="149">
        <f>VALUE('Kala1400 (17)'!V23)</f>
        <v>0</v>
      </c>
      <c r="D7" s="149">
        <f>VALUE('Kala1400 (17)'!T23)</f>
        <v>0</v>
      </c>
      <c r="E7" s="149">
        <f>VALUE('Kala1400 (17)'!Q23)</f>
        <v>0</v>
      </c>
      <c r="F7" s="149">
        <f>VALUE('Kala1400 (17)'!B23)</f>
        <v>0</v>
      </c>
    </row>
    <row r="8" spans="1:13">
      <c r="A8" s="149">
        <f>'Kala1400 (17)'!AB24</f>
        <v>0</v>
      </c>
      <c r="B8" s="149">
        <f t="shared" si="0"/>
        <v>0</v>
      </c>
      <c r="C8" s="149">
        <f>VALUE('Kala1400 (17)'!V24)</f>
        <v>0</v>
      </c>
      <c r="D8" s="149">
        <f>VALUE('Kala1400 (17)'!T24)</f>
        <v>0</v>
      </c>
      <c r="E8" s="149">
        <f>VALUE('Kala1400 (17)'!Q24)</f>
        <v>0</v>
      </c>
      <c r="F8" s="149">
        <f>VALUE('Kala1400 (17)'!B24)</f>
        <v>0</v>
      </c>
    </row>
    <row r="9" spans="1:13">
      <c r="A9" s="149">
        <f>'Kala1400 (17)'!AB25</f>
        <v>0</v>
      </c>
      <c r="B9" s="149">
        <f t="shared" si="0"/>
        <v>0</v>
      </c>
      <c r="C9" s="149">
        <f>VALUE('Kala1400 (17)'!V25)</f>
        <v>0</v>
      </c>
      <c r="D9" s="149">
        <f>VALUE('Kala1400 (17)'!T25)</f>
        <v>0</v>
      </c>
      <c r="E9" s="149">
        <f>VALUE('Kala1400 (17)'!Q25)</f>
        <v>0</v>
      </c>
      <c r="F9" s="149">
        <f>VALUE('Kala1400 (17)'!B25)</f>
        <v>0</v>
      </c>
    </row>
    <row r="10" spans="1:13">
      <c r="A10" s="149">
        <f>'Kala1400 (17)'!AB26</f>
        <v>0</v>
      </c>
      <c r="B10" s="149">
        <f t="shared" si="0"/>
        <v>0</v>
      </c>
      <c r="C10" s="149">
        <f>VALUE('Kala1400 (17)'!V26)</f>
        <v>0</v>
      </c>
      <c r="D10" s="149">
        <f>VALUE('Kala1400 (17)'!T26)</f>
        <v>0</v>
      </c>
      <c r="E10" s="149">
        <f>VALUE('Kala1400 (17)'!Q26)</f>
        <v>0</v>
      </c>
      <c r="F10" s="149">
        <f>VALUE('Kala1400 (17)'!B26)</f>
        <v>0</v>
      </c>
    </row>
    <row r="11" spans="1:13">
      <c r="A11" s="149">
        <f>'Kala1400 (17)'!AB27</f>
        <v>0</v>
      </c>
      <c r="B11" s="149">
        <f t="shared" si="0"/>
        <v>0</v>
      </c>
      <c r="C11" s="149">
        <f>VALUE('Kala1400 (17)'!V27)</f>
        <v>0</v>
      </c>
      <c r="D11" s="149">
        <f>VALUE('Kala1400 (17)'!T27)</f>
        <v>0</v>
      </c>
      <c r="E11" s="149">
        <f>VALUE('Kala1400 (17)'!Q27)</f>
        <v>0</v>
      </c>
      <c r="F11" s="149">
        <f>VALUE('Kala1400 (17)'!B27)</f>
        <v>0</v>
      </c>
    </row>
    <row r="12" spans="1:13">
      <c r="A12" s="149">
        <f>'Kala1400 (17)'!AB28</f>
        <v>0</v>
      </c>
      <c r="B12" s="149">
        <f t="shared" si="0"/>
        <v>0</v>
      </c>
      <c r="C12" s="149">
        <f>VALUE('Kala1400 (17)'!V28)</f>
        <v>0</v>
      </c>
      <c r="D12" s="149">
        <f>VALUE('Kala1400 (17)'!T28)</f>
        <v>0</v>
      </c>
      <c r="E12" s="149">
        <f>VALUE('Kala1400 (17)'!Q28)</f>
        <v>0</v>
      </c>
      <c r="F12" s="149">
        <f>VALUE('Kala1400 (17)'!B28)</f>
        <v>0</v>
      </c>
    </row>
    <row r="13" spans="1:13">
      <c r="A13" s="149">
        <f>'Kala1400 (17)'!AB29</f>
        <v>0</v>
      </c>
      <c r="B13" s="149">
        <f t="shared" si="0"/>
        <v>0</v>
      </c>
      <c r="C13" s="149">
        <f>VALUE('Kala1400 (17)'!V29)</f>
        <v>0</v>
      </c>
      <c r="D13" s="149">
        <f>VALUE('Kala1400 (17)'!T29)</f>
        <v>0</v>
      </c>
      <c r="E13" s="149">
        <f>VALUE('Kala1400 (17)'!Q29)</f>
        <v>0</v>
      </c>
      <c r="F13" s="149">
        <f>VALUE('Kala1400 (17)'!B29)</f>
        <v>0</v>
      </c>
    </row>
    <row r="14" spans="1:13">
      <c r="A14" s="149">
        <f>'Kala1400 (17)'!AB30</f>
        <v>0</v>
      </c>
      <c r="B14" s="149">
        <f t="shared" si="0"/>
        <v>0</v>
      </c>
      <c r="C14" s="149">
        <f>VALUE('Kala1400 (17)'!V30)</f>
        <v>0</v>
      </c>
      <c r="D14" s="149">
        <f>VALUE('Kala1400 (17)'!T30)</f>
        <v>0</v>
      </c>
      <c r="E14" s="149">
        <f>VALUE('Kala1400 (17)'!Q30)</f>
        <v>0</v>
      </c>
      <c r="F14" s="149">
        <f>VALUE('Kala1400 (17)'!B30)</f>
        <v>0</v>
      </c>
    </row>
    <row r="15" spans="1:13">
      <c r="A15" s="149">
        <f>'Kala1400 (17)'!AB31</f>
        <v>0</v>
      </c>
      <c r="B15" s="149">
        <f t="shared" si="0"/>
        <v>0</v>
      </c>
      <c r="C15" s="149">
        <f>VALUE('Kala1400 (17)'!V31)</f>
        <v>0</v>
      </c>
      <c r="D15" s="149">
        <f>VALUE('Kala1400 (17)'!T31)</f>
        <v>0</v>
      </c>
      <c r="E15" s="149">
        <f>VALUE('Kala1400 (17)'!Q31)</f>
        <v>0</v>
      </c>
      <c r="F15" s="149">
        <f>VALUE('Kala1400 (17)'!B31)</f>
        <v>0</v>
      </c>
    </row>
    <row r="16" spans="1:13">
      <c r="A16" s="149">
        <f>'Kala1400 (17)'!AB32</f>
        <v>0</v>
      </c>
      <c r="B16" s="149">
        <f t="shared" si="0"/>
        <v>0</v>
      </c>
      <c r="C16" s="149">
        <f>VALUE('Kala1400 (17)'!V32)</f>
        <v>0</v>
      </c>
      <c r="D16" s="149">
        <f>VALUE('Kala1400 (17)'!T32)</f>
        <v>0</v>
      </c>
      <c r="E16" s="149">
        <f>VALUE('Kala1400 (17)'!Q32)</f>
        <v>0</v>
      </c>
      <c r="F16" s="149">
        <f>VALUE('Kala1400 (17)'!B32)</f>
        <v>0</v>
      </c>
    </row>
    <row r="17" spans="1:6">
      <c r="A17" s="149">
        <f>'Kala1400 (17)'!AB33</f>
        <v>0</v>
      </c>
      <c r="B17" s="149">
        <f t="shared" si="0"/>
        <v>0</v>
      </c>
      <c r="C17" s="149">
        <f>VALUE('Kala1400 (17)'!V33)</f>
        <v>0</v>
      </c>
      <c r="D17" s="149">
        <f>VALUE('Kala1400 (17)'!T33)</f>
        <v>0</v>
      </c>
      <c r="E17" s="149">
        <f>VALUE('Kala1400 (17)'!Q33)</f>
        <v>0</v>
      </c>
      <c r="F17" s="149">
        <f>VALUE('Kala1400 (17)'!B33)</f>
        <v>0</v>
      </c>
    </row>
    <row r="18" spans="1:6">
      <c r="A18" s="149">
        <f>'Kala1400 (17)'!AB34</f>
        <v>0</v>
      </c>
      <c r="B18" s="149">
        <f t="shared" si="0"/>
        <v>0</v>
      </c>
      <c r="C18" s="149">
        <f>VALUE('Kala1400 (17)'!V34)</f>
        <v>0</v>
      </c>
      <c r="D18" s="149">
        <f>VALUE('Kala1400 (17)'!T34)</f>
        <v>0</v>
      </c>
      <c r="E18" s="149">
        <f>VALUE('Kala1400 (17)'!Q34)</f>
        <v>0</v>
      </c>
      <c r="F18" s="149">
        <f>VALUE('Kala1400 (17)'!B34)</f>
        <v>0</v>
      </c>
    </row>
    <row r="19" spans="1:6">
      <c r="A19" s="149">
        <f>'Kala1400 (17)'!AB35</f>
        <v>0</v>
      </c>
      <c r="B19" s="149">
        <f t="shared" si="0"/>
        <v>0</v>
      </c>
      <c r="C19" s="149">
        <f>VALUE('Kala1400 (17)'!V35)</f>
        <v>0</v>
      </c>
      <c r="D19" s="149">
        <f>VALUE('Kala1400 (17)'!T35)</f>
        <v>0</v>
      </c>
      <c r="E19" s="149">
        <f>VALUE('Kala1400 (17)'!Q35)</f>
        <v>0</v>
      </c>
      <c r="F19" s="149">
        <f>VALUE('Kala1400 (17)'!B35)</f>
        <v>0</v>
      </c>
    </row>
    <row r="20" spans="1:6">
      <c r="A20" s="149">
        <f>'Kala1400 (17)'!AB36</f>
        <v>0</v>
      </c>
      <c r="B20" s="149">
        <f t="shared" si="0"/>
        <v>0</v>
      </c>
      <c r="C20" s="149">
        <f>VALUE('Kala1400 (17)'!V36)</f>
        <v>0</v>
      </c>
      <c r="D20" s="149">
        <f>VALUE('Kala1400 (17)'!T36)</f>
        <v>0</v>
      </c>
      <c r="E20" s="149">
        <f>VALUE('Kala1400 (17)'!Q36)</f>
        <v>0</v>
      </c>
      <c r="F20" s="149">
        <f>VALUE('Kala1400 (17)'!B36)</f>
        <v>0</v>
      </c>
    </row>
    <row r="21" spans="1:6">
      <c r="A21" s="149">
        <f>'Kala1400 (17)'!AB37</f>
        <v>0</v>
      </c>
      <c r="B21" s="149">
        <f t="shared" si="0"/>
        <v>0</v>
      </c>
      <c r="C21" s="149">
        <f>VALUE('Kala1400 (17)'!V37)</f>
        <v>0</v>
      </c>
      <c r="D21" s="149">
        <f>VALUE('Kala1400 (17)'!T37)</f>
        <v>0</v>
      </c>
      <c r="E21" s="149">
        <f>VALUE('Kala1400 (17)'!Q37)</f>
        <v>0</v>
      </c>
      <c r="F21" s="149">
        <f>VALUE('Kala1400 (17)'!B37)</f>
        <v>0</v>
      </c>
    </row>
    <row r="22" spans="1:6">
      <c r="A22" s="149">
        <f>'Kala1400 (17)'!AB38</f>
        <v>0</v>
      </c>
      <c r="B22" s="149">
        <f t="shared" si="0"/>
        <v>0</v>
      </c>
      <c r="C22" s="149">
        <f>VALUE('Kala1400 (17)'!V38)</f>
        <v>0</v>
      </c>
      <c r="D22" s="149">
        <f>VALUE('Kala1400 (17)'!T38)</f>
        <v>0</v>
      </c>
      <c r="E22" s="149">
        <f>VALUE('Kala1400 (17)'!Q38)</f>
        <v>0</v>
      </c>
      <c r="F22" s="149">
        <f>VALUE('Kala1400 (17)'!B38)</f>
        <v>0</v>
      </c>
    </row>
    <row r="23" spans="1:6">
      <c r="A23" s="149">
        <f>'Kala1400 (17)'!AB39</f>
        <v>0</v>
      </c>
      <c r="B23" s="149">
        <f t="shared" si="0"/>
        <v>0</v>
      </c>
      <c r="C23" s="149">
        <f>VALUE('Kala1400 (17)'!V39)</f>
        <v>0</v>
      </c>
      <c r="D23" s="149">
        <f>VALUE('Kala1400 (17)'!T39)</f>
        <v>0</v>
      </c>
      <c r="E23" s="149">
        <f>VALUE('Kala1400 (17)'!Q39)</f>
        <v>0</v>
      </c>
      <c r="F23" s="149">
        <f>VALUE('Kala1400 (17)'!B39)</f>
        <v>0</v>
      </c>
    </row>
    <row r="24" spans="1:6">
      <c r="A24" s="149">
        <f>'Kala1400 (17)'!AB40</f>
        <v>0</v>
      </c>
      <c r="B24" s="149">
        <f t="shared" si="0"/>
        <v>0</v>
      </c>
      <c r="C24" s="149">
        <f>VALUE('Kala1400 (17)'!V40)</f>
        <v>0</v>
      </c>
      <c r="D24" s="149">
        <f>VALUE('Kala1400 (17)'!T40)</f>
        <v>0</v>
      </c>
      <c r="E24" s="149">
        <f>VALUE('Kala1400 (17)'!Q40)</f>
        <v>0</v>
      </c>
      <c r="F24" s="149">
        <f>VALUE('Kala1400 (17)'!B40)</f>
        <v>0</v>
      </c>
    </row>
    <row r="25" spans="1:6">
      <c r="A25" s="149">
        <f>'Kala1400 (17)'!AB41</f>
        <v>0</v>
      </c>
      <c r="B25" s="149">
        <f t="shared" si="0"/>
        <v>0</v>
      </c>
      <c r="C25" s="149">
        <f>VALUE('Kala1400 (17)'!V41)</f>
        <v>0</v>
      </c>
      <c r="D25" s="149">
        <f>VALUE('Kala1400 (17)'!T41)</f>
        <v>0</v>
      </c>
      <c r="E25" s="149">
        <f>VALUE('Kala1400 (17)'!Q41)</f>
        <v>0</v>
      </c>
      <c r="F25" s="149">
        <f>VALUE('Kala1400 (17)'!B41)</f>
        <v>0</v>
      </c>
    </row>
    <row r="26" spans="1:6">
      <c r="A26" s="149">
        <f>'Kala1400 (17)'!AB42</f>
        <v>0</v>
      </c>
      <c r="B26" s="149">
        <f t="shared" si="0"/>
        <v>0</v>
      </c>
      <c r="C26" s="149">
        <f>VALUE('Kala1400 (17)'!V42)</f>
        <v>0</v>
      </c>
      <c r="D26" s="149">
        <f>VALUE('Kala1400 (17)'!T42)</f>
        <v>0</v>
      </c>
      <c r="E26" s="149">
        <f>VALUE('Kala1400 (17)'!Q42)</f>
        <v>0</v>
      </c>
      <c r="F26" s="149">
        <f>VALUE('Kala1400 (17)'!B42)</f>
        <v>0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164">
    <tabColor rgb="FF7030A0"/>
    <pageSetUpPr fitToPage="1"/>
  </sheetPr>
  <dimension ref="A3:J26"/>
  <sheetViews>
    <sheetView rightToLeft="1" zoomScale="80" zoomScaleNormal="80" workbookViewId="0">
      <selection activeCell="B18" sqref="B18:Y23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(17)'!$A$2:$G$10,2,FALSE),0)</f>
        <v>1183</v>
      </c>
      <c r="D6" s="21">
        <f>IFERROR(VLOOKUP($A6,'FKala1400 (17)'!$A$2:$G$10,3,FALSE),0)</f>
        <v>3407</v>
      </c>
      <c r="E6" s="21">
        <f>IFERROR(VLOOKUP($A6,'FKala1400 (17)'!$A$2:$G$10,4,FALSE),0)</f>
        <v>3875</v>
      </c>
      <c r="F6" s="21">
        <f>IFERROR(VLOOKUP($A6,'FKala1400 (17)'!$A$2:$G$10,5,FALSE),0)</f>
        <v>715</v>
      </c>
      <c r="G6" s="119">
        <f>IFERROR(VLOOKUP($A6,'FKala1400 (17)'!$A$2:$G$10,6,FALSE),0)</f>
        <v>188647148961</v>
      </c>
    </row>
    <row r="7" spans="1:10">
      <c r="A7" s="299"/>
      <c r="B7" s="23" t="s">
        <v>85</v>
      </c>
      <c r="C7" s="24">
        <f>IFERROR(VLOOKUP($A6,'FKala99 (17)'!$A$2:$G$10,2,FALSE),0)</f>
        <v>225</v>
      </c>
      <c r="D7" s="24">
        <f>IFERROR(VLOOKUP($A6,'FKala99 (17)'!$A$2:$G$10,3,FALSE),0)</f>
        <v>2736</v>
      </c>
      <c r="E7" s="24">
        <f>IFERROR(VLOOKUP($A6,'FKala99 (17)'!$A$2:$G$10,4,FALSE),0)</f>
        <v>2128</v>
      </c>
      <c r="F7" s="24">
        <f>IFERROR(VLOOKUP($A6,'FKala99 (17)'!$A$2:$G$10,5,FALSE),0)</f>
        <v>833</v>
      </c>
      <c r="G7" s="24">
        <f>IFERROR(VLOOKUP($A6,'FKala99 (17)'!$A$2:$G$10,6,FALSE),0)</f>
        <v>18953170842</v>
      </c>
    </row>
    <row r="8" spans="1:10" ht="30" customHeight="1" thickBot="1">
      <c r="A8" s="300"/>
      <c r="B8" s="26" t="s">
        <v>51</v>
      </c>
      <c r="C8" s="27">
        <f>IFERROR(C6/C7-1,"-")</f>
        <v>4.2577777777777781</v>
      </c>
      <c r="D8" s="27">
        <f>IFERROR(D6/D7-1,"-")</f>
        <v>0.24524853801169599</v>
      </c>
      <c r="E8" s="27">
        <f>IFERROR(E6/E7-1,"-")</f>
        <v>0.82095864661654128</v>
      </c>
      <c r="F8" s="27">
        <f>IFERROR(F6/F7-1,"-")</f>
        <v>-0.14165666266506605</v>
      </c>
      <c r="G8" s="27">
        <f>IFERROR(G6/G7-1,"-")</f>
        <v>8.9533292098523258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(17)'!$A$2:$G$10,2,FALSE),0)</f>
        <v>0</v>
      </c>
      <c r="D9" s="21">
        <f>IFERROR(VLOOKUP($A9,'FKala1400 (17)'!$A$2:$G$10,3,FALSE),0)</f>
        <v>48</v>
      </c>
      <c r="E9" s="21">
        <f>IFERROR(VLOOKUP($A9,'FKala1400 (17)'!$A$2:$G$10,4,FALSE),0)</f>
        <v>46</v>
      </c>
      <c r="F9" s="21">
        <f>IFERROR(VLOOKUP($A9,'FKala1400 (17)'!$A$2:$G$10,5,FALSE),0)</f>
        <v>2</v>
      </c>
      <c r="G9" s="55">
        <f>IFERROR(VLOOKUP($A9,'FKala1400 (17)'!$A$2:$G$10,6,FALSE),0)</f>
        <v>203300000</v>
      </c>
    </row>
    <row r="10" spans="1:10" ht="21" customHeight="1">
      <c r="A10" s="301"/>
      <c r="B10" s="23" t="s">
        <v>85</v>
      </c>
      <c r="C10" s="24">
        <f>IFERROR(VLOOKUP($A9,'FKala99 (17)'!$A$2:$G$10,2,FALSE),0)</f>
        <v>2</v>
      </c>
      <c r="D10" s="24">
        <f>IFERROR(VLOOKUP($A9,'FKala99 (17)'!$A$2:$G$10,3,FALSE),0)</f>
        <v>27</v>
      </c>
      <c r="E10" s="24">
        <f>IFERROR(VLOOKUP($A9,'FKala99 (17)'!$A$2:$G$10,4,FALSE),0)</f>
        <v>27</v>
      </c>
      <c r="F10" s="24">
        <f>IFERROR(VLOOKUP($A9,'FKala99 (17)'!$A$2:$G$10,5,FALSE),0)</f>
        <v>2</v>
      </c>
      <c r="G10" s="24">
        <f>IFERROR(VLOOKUP($A9,'FKala99 (17)'!$A$2:$G$10,6,FALSE),0)</f>
        <v>52810000</v>
      </c>
    </row>
    <row r="11" spans="1:10" ht="30" customHeight="1" thickBot="1">
      <c r="A11" s="301"/>
      <c r="B11" s="29" t="s">
        <v>51</v>
      </c>
      <c r="C11" s="30">
        <f>IFERROR(C9/C10-1,"-")</f>
        <v>-1</v>
      </c>
      <c r="D11" s="30">
        <f>IFERROR(D9/D10-1,"-")</f>
        <v>0.77777777777777768</v>
      </c>
      <c r="E11" s="30">
        <f>IFERROR(E9/E10-1,"-")</f>
        <v>0.70370370370370372</v>
      </c>
      <c r="F11" s="30">
        <f>IFERROR(F9/F10-1,"-")</f>
        <v>0</v>
      </c>
      <c r="G11" s="30">
        <f>IFERROR(G9/G10-1,"-")</f>
        <v>2.8496496875591744</v>
      </c>
    </row>
    <row r="12" spans="1:10" ht="21" customHeight="1">
      <c r="A12" s="302" t="s">
        <v>42</v>
      </c>
      <c r="B12" s="32" t="s">
        <v>104</v>
      </c>
      <c r="C12" s="33">
        <f>IFERROR(VLOOKUP($A12,'FKala1400 (17)'!$A$2:$G$10,2,FALSE),0)</f>
        <v>5</v>
      </c>
      <c r="D12" s="34">
        <f>IFERROR(VLOOKUP($A12,'FKala1400 (17)'!$A$2:$G$10,3,FALSE),0)</f>
        <v>49</v>
      </c>
      <c r="E12" s="34">
        <f>IFERROR(VLOOKUP($A12,'FKala1400 (17)'!$A$2:$G$10,4,FALSE),0)</f>
        <v>50</v>
      </c>
      <c r="F12" s="34">
        <f>IFERROR(VLOOKUP($A12,'FKala1400 (17)'!$A$2:$G$10,5,FALSE),0)</f>
        <v>4</v>
      </c>
      <c r="G12" s="57">
        <f>IFERROR(VLOOKUP($A12,'FKala1400 (17)'!$A$2:$G$10,6,FALSE),0)</f>
        <v>11765366827</v>
      </c>
    </row>
    <row r="13" spans="1:10" ht="21" customHeight="1">
      <c r="A13" s="301"/>
      <c r="B13" s="23" t="s">
        <v>85</v>
      </c>
      <c r="C13" s="24">
        <f>IFERROR(VLOOKUP($A12,'FKala99 (17)'!$A$2:$G$10,2,FALSE),0)</f>
        <v>3</v>
      </c>
      <c r="D13" s="24">
        <f>IFERROR(VLOOKUP($A12,'FKala99 (17)'!$A$2:$G$10,3,FALSE),0)</f>
        <v>24</v>
      </c>
      <c r="E13" s="24">
        <f>IFERROR(VLOOKUP($A12,'FKala99 (17)'!$A$2:$G$10,4,FALSE),0)</f>
        <v>26</v>
      </c>
      <c r="F13" s="24">
        <f>IFERROR(VLOOKUP($A12,'FKala99 (17)'!$A$2:$G$10,5,FALSE),0)</f>
        <v>1</v>
      </c>
      <c r="G13" s="24">
        <f>IFERROR(VLOOKUP($A12,'FKala99 (17)'!$A$2:$G$10,6,FALSE),0)</f>
        <v>10872764506</v>
      </c>
    </row>
    <row r="14" spans="1:10" ht="30" customHeight="1" thickBot="1">
      <c r="A14" s="301"/>
      <c r="B14" s="36" t="s">
        <v>51</v>
      </c>
      <c r="C14" s="30">
        <f>IFERROR(C12/C13-1,"-")</f>
        <v>0.66666666666666674</v>
      </c>
      <c r="D14" s="30">
        <f>IFERROR(D12/D13-1,"-")</f>
        <v>1.0416666666666665</v>
      </c>
      <c r="E14" s="30">
        <f>IFERROR(E12/E13-1,"-")</f>
        <v>0.92307692307692313</v>
      </c>
      <c r="F14" s="30">
        <f>IFERROR(F12/F13-1,"-")</f>
        <v>3</v>
      </c>
      <c r="G14" s="30">
        <f>IFERROR(G12/G13-1,"-")</f>
        <v>8.2095250063351166E-2</v>
      </c>
    </row>
    <row r="15" spans="1:10">
      <c r="A15" s="413" t="s">
        <v>59</v>
      </c>
      <c r="B15" s="37" t="s">
        <v>104</v>
      </c>
      <c r="C15" s="38">
        <f>C12+C9+C6</f>
        <v>1188</v>
      </c>
      <c r="D15" s="38">
        <f t="shared" ref="D15:G16" si="0">D12+D9+D6</f>
        <v>3504</v>
      </c>
      <c r="E15" s="38">
        <f t="shared" si="0"/>
        <v>3971</v>
      </c>
      <c r="F15" s="38">
        <f t="shared" si="0"/>
        <v>721</v>
      </c>
      <c r="G15" s="38">
        <f t="shared" si="0"/>
        <v>200615815788</v>
      </c>
    </row>
    <row r="16" spans="1:10" ht="21.75" thickBot="1">
      <c r="A16" s="414"/>
      <c r="B16" s="23" t="s">
        <v>85</v>
      </c>
      <c r="C16" s="40">
        <f>C13+C10+C7</f>
        <v>230</v>
      </c>
      <c r="D16" s="40">
        <f t="shared" si="0"/>
        <v>2787</v>
      </c>
      <c r="E16" s="40">
        <f t="shared" si="0"/>
        <v>2181</v>
      </c>
      <c r="F16" s="40">
        <f t="shared" si="0"/>
        <v>836</v>
      </c>
      <c r="G16" s="40">
        <f t="shared" si="0"/>
        <v>29878745348</v>
      </c>
    </row>
    <row r="17" spans="1:7" ht="30" customHeight="1" thickBot="1">
      <c r="A17" s="415"/>
      <c r="B17" s="42" t="s">
        <v>51</v>
      </c>
      <c r="C17" s="43">
        <f>IFERROR(C15/C16-1,"-")</f>
        <v>4.1652173913043482</v>
      </c>
      <c r="D17" s="43">
        <f>IFERROR(D15/D16-1,"-")</f>
        <v>0.25726587728740591</v>
      </c>
      <c r="E17" s="43">
        <f>IFERROR(E15/E16-1,"-")</f>
        <v>0.82072443833104081</v>
      </c>
      <c r="F17" s="43">
        <f>IFERROR(F15/F16-1,"-")</f>
        <v>-0.13755980861244022</v>
      </c>
      <c r="G17" s="43">
        <f>IFERROR(G15/G16-1,"-")</f>
        <v>5.7143319925723945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165">
    <tabColor rgb="FF92D050"/>
  </sheetPr>
  <dimension ref="A1:AF27"/>
  <sheetViews>
    <sheetView zoomScale="80" zoomScaleNormal="8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156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275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04" t="s">
        <v>25</v>
      </c>
      <c r="E17" s="204" t="s">
        <v>26</v>
      </c>
      <c r="F17" s="204" t="s">
        <v>25</v>
      </c>
      <c r="G17" s="340" t="s">
        <v>26</v>
      </c>
      <c r="H17" s="416"/>
      <c r="I17" s="204" t="s">
        <v>25</v>
      </c>
      <c r="J17" s="204" t="s">
        <v>26</v>
      </c>
      <c r="K17" s="204" t="s">
        <v>25</v>
      </c>
      <c r="L17" s="204" t="s">
        <v>26</v>
      </c>
      <c r="M17" s="204" t="s">
        <v>25</v>
      </c>
      <c r="N17" s="340" t="s">
        <v>26</v>
      </c>
      <c r="O17" s="430"/>
      <c r="P17" s="416"/>
      <c r="Q17" s="340" t="s">
        <v>25</v>
      </c>
      <c r="R17" s="416"/>
      <c r="S17" s="204" t="s">
        <v>26</v>
      </c>
      <c r="T17" s="204" t="s">
        <v>25</v>
      </c>
      <c r="U17" s="20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23">
        <v>474703801</v>
      </c>
      <c r="C18" s="424"/>
      <c r="D18" s="160">
        <v>104</v>
      </c>
      <c r="E18" s="206">
        <v>0</v>
      </c>
      <c r="F18" s="160">
        <v>3</v>
      </c>
      <c r="G18" s="423">
        <v>0</v>
      </c>
      <c r="H18" s="424"/>
      <c r="I18" s="160">
        <v>5</v>
      </c>
      <c r="J18" s="208">
        <v>0</v>
      </c>
      <c r="K18" s="210">
        <v>1</v>
      </c>
      <c r="L18" s="208">
        <v>476440000</v>
      </c>
      <c r="M18" s="210">
        <v>132</v>
      </c>
      <c r="N18" s="425">
        <v>3000000</v>
      </c>
      <c r="O18" s="426"/>
      <c r="P18" s="427"/>
      <c r="Q18" s="428">
        <v>7</v>
      </c>
      <c r="R18" s="429"/>
      <c r="S18" s="208">
        <v>476440000</v>
      </c>
      <c r="T18" s="210">
        <v>142</v>
      </c>
      <c r="U18" s="208">
        <v>399440000</v>
      </c>
      <c r="V18" s="428">
        <v>145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203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431"/>
      <c r="AC19" s="432"/>
      <c r="AD19" s="166"/>
      <c r="AE19" s="167"/>
    </row>
    <row r="20" spans="1:31" ht="29.65" customHeight="1">
      <c r="A20" s="168"/>
      <c r="B20" s="417">
        <v>57926805178</v>
      </c>
      <c r="C20" s="418"/>
      <c r="D20" s="163">
        <v>1279</v>
      </c>
      <c r="E20" s="205">
        <v>2648125100</v>
      </c>
      <c r="F20" s="163">
        <v>157</v>
      </c>
      <c r="G20" s="417">
        <v>33241691400</v>
      </c>
      <c r="H20" s="418"/>
      <c r="I20" s="163">
        <v>37</v>
      </c>
      <c r="J20" s="207">
        <v>130760316900</v>
      </c>
      <c r="K20" s="209">
        <v>58</v>
      </c>
      <c r="L20" s="207">
        <v>92208684942274</v>
      </c>
      <c r="M20" s="209">
        <v>1287</v>
      </c>
      <c r="N20" s="419">
        <v>134916571190</v>
      </c>
      <c r="O20" s="420"/>
      <c r="P20" s="421"/>
      <c r="Q20" s="422">
        <v>134</v>
      </c>
      <c r="R20" s="416"/>
      <c r="S20" s="207">
        <v>92415589306074</v>
      </c>
      <c r="T20" s="209">
        <v>1535</v>
      </c>
      <c r="U20" s="207">
        <v>221252826672</v>
      </c>
      <c r="V20" s="422">
        <v>1528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204" t="s">
        <v>65</v>
      </c>
      <c r="AE20" s="167"/>
    </row>
    <row r="21" spans="1:31" ht="29.65" customHeight="1">
      <c r="A21" s="168"/>
      <c r="B21" s="417">
        <v>34332363274</v>
      </c>
      <c r="C21" s="418"/>
      <c r="D21" s="163">
        <v>72</v>
      </c>
      <c r="E21" s="205">
        <v>6865894376</v>
      </c>
      <c r="F21" s="163">
        <v>5</v>
      </c>
      <c r="G21" s="417">
        <v>195000000</v>
      </c>
      <c r="H21" s="418"/>
      <c r="I21" s="163">
        <v>3</v>
      </c>
      <c r="J21" s="207">
        <v>15987669463</v>
      </c>
      <c r="K21" s="209">
        <v>20</v>
      </c>
      <c r="L21" s="207">
        <v>62002208506</v>
      </c>
      <c r="M21" s="209">
        <v>100</v>
      </c>
      <c r="N21" s="419">
        <v>17147362545</v>
      </c>
      <c r="O21" s="420"/>
      <c r="P21" s="421"/>
      <c r="Q21" s="422">
        <v>19</v>
      </c>
      <c r="R21" s="416"/>
      <c r="S21" s="207">
        <v>72392168059</v>
      </c>
      <c r="T21" s="209">
        <v>121</v>
      </c>
      <c r="U21" s="207">
        <v>87764653027</v>
      </c>
      <c r="V21" s="422">
        <v>134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204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N17:P17"/>
    <mergeCell ref="Q17:R17"/>
    <mergeCell ref="V17:W17"/>
    <mergeCell ref="Z18:AA18"/>
    <mergeCell ref="AB18:AC19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param=1&amp;@CreateCaseType=&amp;@PBTradeUnitTypeID=&amp;@TradeUnitTypeID=" xr:uid="{00000000-0004-0000-A700-000000000000}"/>
    <hyperlink ref="F18" r:id="rId2" display="http://172.16.90.7:88/ReportViewer.aspx?reportName=PProductStatisticsDetailReport&amp;@Clicked=Clicked&amp;@Detail=Wri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1000000}"/>
    <hyperlink ref="I18" r:id="rId3" display="http://172.16.90.7:88/ReportViewer.aspx?reportName=PProductStatisticsDetailReport&amp;@Clicked=Clicked&amp;@Detail=Incapaci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2000000}"/>
    <hyperlink ref="K18" r:id="rId4" display="http://172.16.90.7:88/ReportViewer.aspx?reportName=PProductStatisticsDetailReport&amp;@Clicked=Clicked&amp;@Detail=Absolution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3000000}"/>
    <hyperlink ref="M18" r:id="rId5" display="http://172.16.90.7:88/ReportViewer.aspx?reportName=PProductStatisticsDetailReport&amp;@Clicked=Clicked&amp;@Detail=Penal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4000000}"/>
    <hyperlink ref="Q18" r:id="rId6" display="http://172.16.90.7:88/ReportViewer.aspx?reportName=PProductStatisticsDetailReport&amp;@Clicked=Clicked&amp;@Detail=Remained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5000000}"/>
    <hyperlink ref="T18" r:id="rId7" display="http://172.16.90.7:88/ReportViewer.aspx?reportName=PProductStatisticsDetailReport&amp;@Clicked=Clicked&amp;@Detail=Out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6000000}"/>
    <hyperlink ref="V18" r:id="rId8" display="http://172.16.90.7:88/ReportViewer.aspx?reportName=PProductStatisticsDetailReport&amp;@Clicked=Clicked&amp;@Detail=In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7000000}"/>
    <hyperlink ref="D20" r:id="rId9" display="http://172.16.90.7:88/ReportViewer.aspx?reportName=PProductStatisticsPecuniary&amp;@Clicked=Clicked&amp;@Detail=Pecuniar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param=1&amp;@CreateCaseType=&amp;@PBTradeUnitTypeID=&amp;@TradeUnitTypeID=" xr:uid="{00000000-0004-0000-A700-000008000000}"/>
    <hyperlink ref="F20" r:id="rId10" display="http://172.16.90.7:88/ReportViewer.aspx?reportName=PProductStatisticsDetailReport&amp;@Clicked=Clicked&amp;@Detail=Wri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9000000}"/>
    <hyperlink ref="I20" r:id="rId11" display="http://172.16.90.7:88/ReportViewer.aspx?reportName=PProductStatisticsDetailReport&amp;@Clicked=Clicked&amp;@Detail=Incapaci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A000000}"/>
    <hyperlink ref="K20" r:id="rId12" display="http://172.16.90.7:88/ReportViewer.aspx?reportName=PProductStatisticsDetailReport&amp;@Clicked=Clicked&amp;@Detail=Absolution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B000000}"/>
    <hyperlink ref="M20" r:id="rId13" display="http://172.16.90.7:88/ReportViewer.aspx?reportName=PProductStatisticsDetailReport&amp;@Clicked=Clicked&amp;@Detail=Penal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C000000}"/>
    <hyperlink ref="Q20" r:id="rId14" display="http://172.16.90.7:88/ReportViewer.aspx?reportName=PProductStatisticsDetailReport&amp;@Clicked=Clicked&amp;@Detail=Remained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D000000}"/>
    <hyperlink ref="T20" r:id="rId15" display="http://172.16.90.7:88/ReportViewer.aspx?reportName=PProductStatisticsDetailReport&amp;@Clicked=Clicked&amp;@Detail=Out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E000000}"/>
    <hyperlink ref="V20" r:id="rId16" display="http://172.16.90.7:88/ReportViewer.aspx?reportName=PProductStatisticsDetailReport&amp;@Clicked=Clicked&amp;@Detail=In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0F000000}"/>
    <hyperlink ref="D21" r:id="rId17" display="http://172.16.90.7:88/ReportViewer.aspx?reportName=PProductStatisticsPecuniary&amp;@Clicked=Clicked&amp;@Detail=Pecuniar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param=1&amp;@CreateCaseType=&amp;@PBTradeUnitTypeID=&amp;@TradeUnitTypeID=" xr:uid="{00000000-0004-0000-A700-000010000000}"/>
    <hyperlink ref="F21" r:id="rId18" display="http://172.16.90.7:88/ReportViewer.aspx?reportName=PProductStatisticsDetailReport&amp;@Clicked=Clicked&amp;@Detail=Wri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11000000}"/>
    <hyperlink ref="I21" r:id="rId19" display="http://172.16.90.7:88/ReportViewer.aspx?reportName=PProductStatisticsDetailReport&amp;@Clicked=Clicked&amp;@Detail=Incapaci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12000000}"/>
    <hyperlink ref="K21" r:id="rId20" display="http://172.16.90.7:88/ReportViewer.aspx?reportName=PProductStatisticsDetailReport&amp;@Clicked=Clicked&amp;@Detail=Absolution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13000000}"/>
    <hyperlink ref="M21" r:id="rId21" display="http://172.16.90.7:88/ReportViewer.aspx?reportName=PProductStatisticsDetailReport&amp;@Clicked=Clicked&amp;@Detail=Penal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14000000}"/>
    <hyperlink ref="Q21" r:id="rId22" display="http://172.16.90.7:88/ReportViewer.aspx?reportName=PProductStatisticsDetailReport&amp;@Clicked=Clicked&amp;@Detail=Remained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15000000}"/>
    <hyperlink ref="T21" r:id="rId23" display="http://172.16.90.7:88/ReportViewer.aspx?reportName=PProductStatisticsDetailReport&amp;@Clicked=Clicked&amp;@Detail=Out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16000000}"/>
    <hyperlink ref="V21" r:id="rId24" display="http://172.16.90.7:88/ReportViewer.aspx?reportName=PProductStatisticsDetailReport&amp;@Clicked=Clicked&amp;@Detail=In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700-000017000000}"/>
  </hyperlinks>
  <pageMargins left="0.7" right="0.7" top="0.75" bottom="0.75" header="0.3" footer="0.3"/>
  <drawing r:id="rId25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166">
    <tabColor theme="7" tint="0.59999389629810485"/>
  </sheetPr>
  <dimension ref="A1:F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 t="str">
        <f>'Kala99 (18)'!AB16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(18)'!AB18</f>
        <v>پرونده ويژه بهداشت، دارو و درمان</v>
      </c>
      <c r="B2" s="149">
        <f>D2+E2-C2</f>
        <v>4</v>
      </c>
      <c r="C2" s="149">
        <f>VALUE('Kala99 (18)'!V18)</f>
        <v>145</v>
      </c>
      <c r="D2" s="149">
        <f>VALUE('Kala99 (18)'!T18)</f>
        <v>142</v>
      </c>
      <c r="E2" s="149">
        <f>VALUE('Kala99 (18)'!Q18)</f>
        <v>7</v>
      </c>
      <c r="F2" s="149">
        <f>VALUE('Kala99 (18)'!B18)</f>
        <v>474703801</v>
      </c>
    </row>
    <row r="3" spans="1:6">
      <c r="A3" s="149">
        <f>'Kala99 (18)'!AB19</f>
        <v>0</v>
      </c>
      <c r="B3" s="149">
        <f t="shared" ref="B3:B26" si="0">D3+E3-C3</f>
        <v>0</v>
      </c>
      <c r="C3" s="149">
        <f>VALUE('Kala99 (18)'!V19)</f>
        <v>0</v>
      </c>
      <c r="D3" s="149">
        <f>VALUE('Kala99 (18)'!T19)</f>
        <v>0</v>
      </c>
      <c r="E3" s="149">
        <f>VALUE('Kala99 (18)'!Q19)</f>
        <v>0</v>
      </c>
      <c r="F3" s="149">
        <f>VALUE('Kala99 (18)'!B19)</f>
        <v>0</v>
      </c>
    </row>
    <row r="4" spans="1:6">
      <c r="A4" s="149" t="str">
        <f>'Kala99 (18)'!AB20</f>
        <v>کالا و خدمات</v>
      </c>
      <c r="B4" s="149">
        <f t="shared" si="0"/>
        <v>141</v>
      </c>
      <c r="C4" s="149">
        <f>VALUE('Kala99 (18)'!V20)</f>
        <v>1528</v>
      </c>
      <c r="D4" s="149">
        <f>VALUE('Kala99 (18)'!T20)</f>
        <v>1535</v>
      </c>
      <c r="E4" s="149">
        <f>VALUE('Kala99 (18)'!Q20)</f>
        <v>134</v>
      </c>
      <c r="F4" s="149">
        <f>VALUE('Kala99 (18)'!B20)</f>
        <v>57926805178</v>
      </c>
    </row>
    <row r="5" spans="1:6">
      <c r="A5" s="149" t="str">
        <f>'Kala99 (18)'!AB21</f>
        <v>پرونده قاچاق کالا و ارز</v>
      </c>
      <c r="B5" s="149">
        <f t="shared" si="0"/>
        <v>6</v>
      </c>
      <c r="C5" s="149">
        <f>VALUE('Kala99 (18)'!V21)</f>
        <v>134</v>
      </c>
      <c r="D5" s="149">
        <f>VALUE('Kala99 (18)'!T21)</f>
        <v>121</v>
      </c>
      <c r="E5" s="149">
        <f>VALUE('Kala99 (18)'!Q21)</f>
        <v>19</v>
      </c>
      <c r="F5" s="149">
        <f>VALUE('Kala99 (18)'!B21)</f>
        <v>34332363274</v>
      </c>
    </row>
    <row r="6" spans="1:6">
      <c r="A6" s="149">
        <f>'Kala99 (18)'!AB22</f>
        <v>0</v>
      </c>
      <c r="B6" s="149">
        <f t="shared" si="0"/>
        <v>0</v>
      </c>
      <c r="C6" s="149">
        <f>VALUE('Kala99 (18)'!V22)</f>
        <v>0</v>
      </c>
      <c r="D6" s="149">
        <f>VALUE('Kala99 (18)'!T22)</f>
        <v>0</v>
      </c>
      <c r="E6" s="149">
        <f>VALUE('Kala99 (18)'!Q22)</f>
        <v>0</v>
      </c>
      <c r="F6" s="149">
        <f>VALUE('Kala99 (18)'!B22)</f>
        <v>0</v>
      </c>
    </row>
    <row r="7" spans="1:6">
      <c r="A7" s="149">
        <f>'Kala99 (18)'!AB23</f>
        <v>0</v>
      </c>
      <c r="B7" s="149">
        <f t="shared" si="0"/>
        <v>0</v>
      </c>
      <c r="C7" s="149">
        <f>VALUE('Kala99 (18)'!V23)</f>
        <v>0</v>
      </c>
      <c r="D7" s="149">
        <f>VALUE('Kala99 (18)'!T23)</f>
        <v>0</v>
      </c>
      <c r="E7" s="149">
        <f>VALUE('Kala99 (18)'!Q23)</f>
        <v>0</v>
      </c>
      <c r="F7" s="149">
        <f>VALUE('Kala99 (18)'!B23)</f>
        <v>0</v>
      </c>
    </row>
    <row r="8" spans="1:6">
      <c r="A8" s="149">
        <f>'Kala99 (18)'!AB24</f>
        <v>0</v>
      </c>
      <c r="B8" s="149">
        <f t="shared" si="0"/>
        <v>0</v>
      </c>
      <c r="C8" s="149">
        <f>VALUE('Kala99 (18)'!V24)</f>
        <v>0</v>
      </c>
      <c r="D8" s="149">
        <f>VALUE('Kala99 (18)'!T24)</f>
        <v>0</v>
      </c>
      <c r="E8" s="149">
        <f>VALUE('Kala99 (18)'!Q24)</f>
        <v>0</v>
      </c>
      <c r="F8" s="149">
        <f>VALUE('Kala99 (18)'!B24)</f>
        <v>0</v>
      </c>
    </row>
    <row r="9" spans="1:6">
      <c r="A9" s="149">
        <f>'Kala99 (18)'!AB25</f>
        <v>0</v>
      </c>
      <c r="B9" s="149">
        <f t="shared" si="0"/>
        <v>0</v>
      </c>
      <c r="C9" s="149">
        <f>VALUE('Kala99 (18)'!V25)</f>
        <v>0</v>
      </c>
      <c r="D9" s="149">
        <f>VALUE('Kala99 (18)'!T25)</f>
        <v>0</v>
      </c>
      <c r="E9" s="149">
        <f>VALUE('Kala99 (18)'!Q25)</f>
        <v>0</v>
      </c>
      <c r="F9" s="149">
        <f>VALUE('Kala99 (18)'!B25)</f>
        <v>0</v>
      </c>
    </row>
    <row r="10" spans="1:6">
      <c r="A10" s="149">
        <f>'Kala99 (18)'!AB26</f>
        <v>0</v>
      </c>
      <c r="B10" s="149">
        <f t="shared" si="0"/>
        <v>0</v>
      </c>
      <c r="C10" s="149">
        <f>VALUE('Kala99 (18)'!V26)</f>
        <v>0</v>
      </c>
      <c r="D10" s="149">
        <f>VALUE('Kala99 (18)'!T26)</f>
        <v>0</v>
      </c>
      <c r="E10" s="149">
        <f>VALUE('Kala99 (18)'!Q26)</f>
        <v>0</v>
      </c>
      <c r="F10" s="149">
        <f>VALUE('Kala99 (18)'!B26)</f>
        <v>0</v>
      </c>
    </row>
    <row r="11" spans="1:6">
      <c r="A11" s="149">
        <f>'Kala99 (18)'!AB27</f>
        <v>0</v>
      </c>
      <c r="B11" s="149">
        <f t="shared" si="0"/>
        <v>0</v>
      </c>
      <c r="C11" s="149">
        <f>VALUE('Kala99 (18)'!V27)</f>
        <v>0</v>
      </c>
      <c r="D11" s="149">
        <f>VALUE('Kala99 (18)'!T27)</f>
        <v>0</v>
      </c>
      <c r="E11" s="149">
        <f>VALUE('Kala99 (18)'!Q27)</f>
        <v>0</v>
      </c>
      <c r="F11" s="149">
        <f>VALUE('Kala99 (18)'!B27)</f>
        <v>0</v>
      </c>
    </row>
    <row r="12" spans="1:6">
      <c r="A12" s="149">
        <f>'Kala99 (18)'!AB28</f>
        <v>0</v>
      </c>
      <c r="B12" s="149">
        <f t="shared" si="0"/>
        <v>0</v>
      </c>
      <c r="C12" s="149">
        <f>VALUE('Kala99 (18)'!V28)</f>
        <v>0</v>
      </c>
      <c r="D12" s="149">
        <f>VALUE('Kala99 (18)'!T28)</f>
        <v>0</v>
      </c>
      <c r="E12" s="149">
        <f>VALUE('Kala99 (18)'!Q28)</f>
        <v>0</v>
      </c>
      <c r="F12" s="149">
        <f>VALUE('Kala99 (18)'!B28)</f>
        <v>0</v>
      </c>
    </row>
    <row r="13" spans="1:6">
      <c r="A13" s="149">
        <f>'Kala99 (18)'!AB29</f>
        <v>0</v>
      </c>
      <c r="B13" s="149">
        <f t="shared" si="0"/>
        <v>0</v>
      </c>
      <c r="C13" s="149">
        <f>VALUE('Kala99 (18)'!V29)</f>
        <v>0</v>
      </c>
      <c r="D13" s="149">
        <f>VALUE('Kala99 (18)'!T29)</f>
        <v>0</v>
      </c>
      <c r="E13" s="149">
        <f>VALUE('Kala99 (18)'!Q29)</f>
        <v>0</v>
      </c>
      <c r="F13" s="149">
        <f>VALUE('Kala99 (18)'!B29)</f>
        <v>0</v>
      </c>
    </row>
    <row r="14" spans="1:6">
      <c r="A14" s="149">
        <f>'Kala99 (18)'!AB30</f>
        <v>0</v>
      </c>
      <c r="B14" s="149">
        <f t="shared" si="0"/>
        <v>0</v>
      </c>
      <c r="C14" s="149">
        <f>VALUE('Kala99 (18)'!V30)</f>
        <v>0</v>
      </c>
      <c r="D14" s="149">
        <f>VALUE('Kala99 (18)'!T30)</f>
        <v>0</v>
      </c>
      <c r="E14" s="149">
        <f>VALUE('Kala99 (18)'!Q30)</f>
        <v>0</v>
      </c>
      <c r="F14" s="149">
        <f>VALUE('Kala99 (18)'!B30)</f>
        <v>0</v>
      </c>
    </row>
    <row r="15" spans="1:6">
      <c r="A15" s="149">
        <f>'Kala99 (18)'!AB31</f>
        <v>0</v>
      </c>
      <c r="B15" s="149">
        <f t="shared" si="0"/>
        <v>0</v>
      </c>
      <c r="C15" s="149">
        <f>VALUE('Kala99 (18)'!V31)</f>
        <v>0</v>
      </c>
      <c r="D15" s="149">
        <f>VALUE('Kala99 (18)'!T31)</f>
        <v>0</v>
      </c>
      <c r="E15" s="149">
        <f>VALUE('Kala99 (18)'!Q31)</f>
        <v>0</v>
      </c>
      <c r="F15" s="149">
        <f>VALUE('Kala99 (18)'!B31)</f>
        <v>0</v>
      </c>
    </row>
    <row r="16" spans="1:6">
      <c r="A16" s="149">
        <f>'Kala99 (18)'!AB32</f>
        <v>0</v>
      </c>
      <c r="B16" s="149">
        <f t="shared" si="0"/>
        <v>0</v>
      </c>
      <c r="C16" s="149">
        <f>VALUE('Kala99 (18)'!V32)</f>
        <v>0</v>
      </c>
      <c r="D16" s="149">
        <f>VALUE('Kala99 (18)'!T32)</f>
        <v>0</v>
      </c>
      <c r="E16" s="149">
        <f>VALUE('Kala99 (18)'!Q32)</f>
        <v>0</v>
      </c>
      <c r="F16" s="149">
        <f>VALUE('Kala99 (18)'!B32)</f>
        <v>0</v>
      </c>
    </row>
    <row r="17" spans="1:6">
      <c r="A17" s="149">
        <f>'Kala99 (18)'!AB33</f>
        <v>0</v>
      </c>
      <c r="B17" s="149">
        <f t="shared" si="0"/>
        <v>0</v>
      </c>
      <c r="C17" s="149">
        <f>VALUE('Kala99 (18)'!V33)</f>
        <v>0</v>
      </c>
      <c r="D17" s="149">
        <f>VALUE('Kala99 (18)'!T33)</f>
        <v>0</v>
      </c>
      <c r="E17" s="149">
        <f>VALUE('Kala99 (18)'!Q33)</f>
        <v>0</v>
      </c>
      <c r="F17" s="149">
        <f>VALUE('Kala99 (18)'!B33)</f>
        <v>0</v>
      </c>
    </row>
    <row r="18" spans="1:6">
      <c r="A18" s="149">
        <f>'Kala99 (18)'!AB34</f>
        <v>0</v>
      </c>
      <c r="B18" s="149">
        <f t="shared" si="0"/>
        <v>0</v>
      </c>
      <c r="C18" s="149">
        <f>VALUE('Kala99 (18)'!V34)</f>
        <v>0</v>
      </c>
      <c r="D18" s="149">
        <f>VALUE('Kala99 (18)'!T34)</f>
        <v>0</v>
      </c>
      <c r="E18" s="149">
        <f>VALUE('Kala99 (18)'!Q34)</f>
        <v>0</v>
      </c>
      <c r="F18" s="149">
        <f>VALUE('Kala99 (18)'!B34)</f>
        <v>0</v>
      </c>
    </row>
    <row r="19" spans="1:6">
      <c r="A19" s="149">
        <f>'Kala99 (18)'!AB35</f>
        <v>0</v>
      </c>
      <c r="B19" s="149">
        <f t="shared" si="0"/>
        <v>0</v>
      </c>
      <c r="C19" s="149">
        <f>VALUE('Kala99 (18)'!V35)</f>
        <v>0</v>
      </c>
      <c r="D19" s="149">
        <f>VALUE('Kala99 (18)'!T35)</f>
        <v>0</v>
      </c>
      <c r="E19" s="149">
        <f>VALUE('Kala99 (18)'!Q35)</f>
        <v>0</v>
      </c>
      <c r="F19" s="149">
        <f>VALUE('Kala99 (18)'!B35)</f>
        <v>0</v>
      </c>
    </row>
    <row r="20" spans="1:6">
      <c r="A20" s="149">
        <f>'Kala99 (18)'!AB36</f>
        <v>0</v>
      </c>
      <c r="B20" s="149">
        <f t="shared" si="0"/>
        <v>0</v>
      </c>
      <c r="C20" s="149">
        <f>VALUE('Kala99 (18)'!V36)</f>
        <v>0</v>
      </c>
      <c r="D20" s="149">
        <f>VALUE('Kala99 (18)'!T36)</f>
        <v>0</v>
      </c>
      <c r="E20" s="149">
        <f>VALUE('Kala99 (18)'!Q36)</f>
        <v>0</v>
      </c>
      <c r="F20" s="149">
        <f>VALUE('Kala99 (18)'!B36)</f>
        <v>0</v>
      </c>
    </row>
    <row r="21" spans="1:6">
      <c r="A21" s="149">
        <f>'Kala99 (18)'!AB37</f>
        <v>0</v>
      </c>
      <c r="B21" s="149">
        <f t="shared" si="0"/>
        <v>0</v>
      </c>
      <c r="C21" s="149">
        <f>VALUE('Kala99 (18)'!V37)</f>
        <v>0</v>
      </c>
      <c r="D21" s="149">
        <f>VALUE('Kala99 (18)'!T37)</f>
        <v>0</v>
      </c>
      <c r="E21" s="149">
        <f>VALUE('Kala99 (18)'!Q37)</f>
        <v>0</v>
      </c>
      <c r="F21" s="149">
        <f>VALUE('Kala99 (18)'!B37)</f>
        <v>0</v>
      </c>
    </row>
    <row r="22" spans="1:6">
      <c r="A22" s="149">
        <f>'Kala99 (18)'!AB38</f>
        <v>0</v>
      </c>
      <c r="B22" s="149">
        <f t="shared" si="0"/>
        <v>0</v>
      </c>
      <c r="C22" s="149">
        <f>VALUE('Kala99 (18)'!V38)</f>
        <v>0</v>
      </c>
      <c r="D22" s="149">
        <f>VALUE('Kala99 (18)'!T38)</f>
        <v>0</v>
      </c>
      <c r="E22" s="149">
        <f>VALUE('Kala99 (18)'!Q38)</f>
        <v>0</v>
      </c>
      <c r="F22" s="149">
        <f>VALUE('Kala99 (18)'!B38)</f>
        <v>0</v>
      </c>
    </row>
    <row r="23" spans="1:6">
      <c r="A23" s="149">
        <f>'Kala99 (18)'!AB39</f>
        <v>0</v>
      </c>
      <c r="B23" s="149">
        <f t="shared" si="0"/>
        <v>0</v>
      </c>
      <c r="C23" s="149">
        <f>VALUE('Kala99 (18)'!V39)</f>
        <v>0</v>
      </c>
      <c r="D23" s="149">
        <f>VALUE('Kala99 (18)'!T39)</f>
        <v>0</v>
      </c>
      <c r="E23" s="149">
        <f>VALUE('Kala99 (18)'!Q39)</f>
        <v>0</v>
      </c>
      <c r="F23" s="149">
        <f>VALUE('Kala99 (18)'!B39)</f>
        <v>0</v>
      </c>
    </row>
    <row r="24" spans="1:6">
      <c r="A24" s="149">
        <f>'Kala99 (18)'!AB40</f>
        <v>0</v>
      </c>
      <c r="B24" s="149">
        <f t="shared" si="0"/>
        <v>0</v>
      </c>
      <c r="C24" s="149">
        <f>VALUE('Kala99 (18)'!V40)</f>
        <v>0</v>
      </c>
      <c r="D24" s="149">
        <f>VALUE('Kala99 (18)'!T40)</f>
        <v>0</v>
      </c>
      <c r="E24" s="149">
        <f>VALUE('Kala99 (18)'!Q40)</f>
        <v>0</v>
      </c>
      <c r="F24" s="149">
        <f>VALUE('Kala99 (18)'!B40)</f>
        <v>0</v>
      </c>
    </row>
    <row r="25" spans="1:6">
      <c r="A25" s="149">
        <f>'Kala99 (18)'!AB41</f>
        <v>0</v>
      </c>
      <c r="B25" s="149">
        <f t="shared" si="0"/>
        <v>0</v>
      </c>
      <c r="C25" s="149">
        <f>VALUE('Kala99 (18)'!V41)</f>
        <v>0</v>
      </c>
      <c r="D25" s="149">
        <f>VALUE('Kala99 (18)'!T41)</f>
        <v>0</v>
      </c>
      <c r="E25" s="149">
        <f>VALUE('Kala99 (18)'!Q41)</f>
        <v>0</v>
      </c>
      <c r="F25" s="149">
        <f>VALUE('Kala99 (18)'!B41)</f>
        <v>0</v>
      </c>
    </row>
    <row r="26" spans="1:6">
      <c r="A26" s="149">
        <f>'Kala99 (18)'!AB42</f>
        <v>0</v>
      </c>
      <c r="B26" s="149">
        <f t="shared" si="0"/>
        <v>0</v>
      </c>
      <c r="C26" s="149">
        <f>VALUE('Kala99 (18)'!V42)</f>
        <v>0</v>
      </c>
      <c r="D26" s="149">
        <f>VALUE('Kala99 (18)'!T42)</f>
        <v>0</v>
      </c>
      <c r="E26" s="149">
        <f>VALUE('Kala99 (18)'!Q42)</f>
        <v>0</v>
      </c>
      <c r="F26" s="149">
        <f>VALUE('Kala99 (18)'!B42)</f>
        <v>0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167">
    <tabColor rgb="FF92D050"/>
  </sheetPr>
  <dimension ref="A1:AF27"/>
  <sheetViews>
    <sheetView zoomScale="70" zoomScaleNormal="7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156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273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</row>
    <row r="8" spans="1:32" ht="11.1" customHeight="1">
      <c r="C8" s="327" t="s">
        <v>10</v>
      </c>
      <c r="D8" s="327"/>
      <c r="E8" s="327"/>
      <c r="F8" s="327"/>
      <c r="G8" s="327"/>
      <c r="O8" s="332"/>
      <c r="P8" s="332"/>
      <c r="Q8" s="332"/>
    </row>
    <row r="9" spans="1:32" ht="3.75" customHeight="1">
      <c r="O9" s="332"/>
      <c r="P9" s="332"/>
      <c r="Q9" s="332"/>
    </row>
    <row r="10" spans="1:32" ht="0.75" customHeight="1">
      <c r="O10" s="332"/>
      <c r="P10" s="332"/>
      <c r="Q10" s="332"/>
      <c r="W10" s="433" t="s">
        <v>11</v>
      </c>
      <c r="X10" s="433"/>
      <c r="Y10" s="433"/>
      <c r="Z10" s="433"/>
      <c r="AA10" s="433"/>
      <c r="AB10" s="433"/>
    </row>
    <row r="11" spans="1:32" ht="14.1" customHeight="1">
      <c r="W11" s="433"/>
      <c r="X11" s="433"/>
      <c r="Y11" s="433"/>
      <c r="Z11" s="433"/>
      <c r="AA11" s="433"/>
      <c r="AB11" s="433"/>
    </row>
    <row r="12" spans="1:32" ht="7.35" customHeight="1">
      <c r="A12" s="329" t="s">
        <v>12</v>
      </c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433"/>
      <c r="X12" s="433"/>
      <c r="Y12" s="433"/>
      <c r="Z12" s="433"/>
      <c r="AA12" s="433"/>
      <c r="AB12" s="433"/>
      <c r="AC12" s="329"/>
      <c r="AD12" s="329"/>
      <c r="AE12" s="329"/>
      <c r="AF12" s="329"/>
    </row>
    <row r="13" spans="1:32" ht="14.85" customHeight="1">
      <c r="A13" s="329"/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433" t="s">
        <v>97</v>
      </c>
      <c r="X13" s="433"/>
      <c r="Y13" s="433"/>
      <c r="Z13" s="433"/>
      <c r="AA13" s="433"/>
      <c r="AB13" s="433"/>
      <c r="AC13" s="329"/>
      <c r="AD13" s="329"/>
      <c r="AE13" s="329"/>
      <c r="AF13" s="329"/>
    </row>
    <row r="14" spans="1:32" ht="7.35" customHeight="1">
      <c r="W14" s="433"/>
      <c r="X14" s="433"/>
      <c r="Y14" s="433"/>
      <c r="Z14" s="433"/>
      <c r="AA14" s="433"/>
      <c r="AB14" s="433"/>
    </row>
    <row r="15" spans="1:32" ht="22.15" customHeight="1">
      <c r="B15" s="174"/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</row>
    <row r="16" spans="1:32" ht="14.85" customHeight="1">
      <c r="A16" s="168"/>
      <c r="B16" s="434" t="s">
        <v>14</v>
      </c>
      <c r="C16" s="435"/>
      <c r="D16" s="436"/>
      <c r="E16" s="434" t="s">
        <v>15</v>
      </c>
      <c r="F16" s="436"/>
      <c r="G16" s="434" t="s">
        <v>16</v>
      </c>
      <c r="H16" s="435"/>
      <c r="I16" s="436"/>
      <c r="J16" s="434" t="s">
        <v>17</v>
      </c>
      <c r="K16" s="436"/>
      <c r="L16" s="434" t="s">
        <v>18</v>
      </c>
      <c r="M16" s="436"/>
      <c r="N16" s="434" t="s">
        <v>19</v>
      </c>
      <c r="O16" s="435"/>
      <c r="P16" s="435"/>
      <c r="Q16" s="435"/>
      <c r="R16" s="436"/>
      <c r="S16" s="434" t="s">
        <v>20</v>
      </c>
      <c r="T16" s="436"/>
      <c r="U16" s="434" t="s">
        <v>21</v>
      </c>
      <c r="V16" s="435"/>
      <c r="W16" s="436"/>
      <c r="X16" s="434" t="s">
        <v>22</v>
      </c>
      <c r="Y16" s="437"/>
      <c r="Z16" s="434" t="s">
        <v>23</v>
      </c>
      <c r="AA16" s="437"/>
      <c r="AB16" s="434" t="s">
        <v>44</v>
      </c>
      <c r="AC16" s="437"/>
      <c r="AD16" s="434" t="s">
        <v>7</v>
      </c>
      <c r="AE16" s="167"/>
    </row>
    <row r="17" spans="1:31" ht="29.65" customHeight="1">
      <c r="A17" s="168"/>
      <c r="B17" s="340" t="s">
        <v>24</v>
      </c>
      <c r="C17" s="416"/>
      <c r="D17" s="204" t="s">
        <v>25</v>
      </c>
      <c r="E17" s="204" t="s">
        <v>26</v>
      </c>
      <c r="F17" s="204" t="s">
        <v>25</v>
      </c>
      <c r="G17" s="340" t="s">
        <v>26</v>
      </c>
      <c r="H17" s="416"/>
      <c r="I17" s="204" t="s">
        <v>25</v>
      </c>
      <c r="J17" s="204" t="s">
        <v>26</v>
      </c>
      <c r="K17" s="204" t="s">
        <v>25</v>
      </c>
      <c r="L17" s="204" t="s">
        <v>26</v>
      </c>
      <c r="M17" s="204" t="s">
        <v>25</v>
      </c>
      <c r="N17" s="340" t="s">
        <v>26</v>
      </c>
      <c r="O17" s="430"/>
      <c r="P17" s="416"/>
      <c r="Q17" s="340" t="s">
        <v>25</v>
      </c>
      <c r="R17" s="416"/>
      <c r="S17" s="204" t="s">
        <v>26</v>
      </c>
      <c r="T17" s="204" t="s">
        <v>25</v>
      </c>
      <c r="U17" s="204" t="s">
        <v>26</v>
      </c>
      <c r="V17" s="340" t="s">
        <v>25</v>
      </c>
      <c r="W17" s="416"/>
      <c r="X17" s="438"/>
      <c r="Y17" s="439"/>
      <c r="Z17" s="438"/>
      <c r="AA17" s="439"/>
      <c r="AB17" s="438"/>
      <c r="AC17" s="439"/>
      <c r="AD17" s="440"/>
      <c r="AE17" s="167"/>
    </row>
    <row r="18" spans="1:31" ht="29.65" customHeight="1">
      <c r="A18" s="168"/>
      <c r="B18" s="423">
        <v>666960000</v>
      </c>
      <c r="C18" s="424"/>
      <c r="D18" s="160">
        <v>196</v>
      </c>
      <c r="E18" s="206">
        <v>0</v>
      </c>
      <c r="F18" s="160">
        <v>3</v>
      </c>
      <c r="G18" s="423">
        <v>0</v>
      </c>
      <c r="H18" s="424"/>
      <c r="I18" s="160">
        <v>4</v>
      </c>
      <c r="J18" s="208">
        <v>0</v>
      </c>
      <c r="K18" s="210">
        <v>3</v>
      </c>
      <c r="L18" s="208">
        <v>41000013</v>
      </c>
      <c r="M18" s="210">
        <v>230</v>
      </c>
      <c r="N18" s="425">
        <v>134000000</v>
      </c>
      <c r="O18" s="426"/>
      <c r="P18" s="427"/>
      <c r="Q18" s="428">
        <v>11</v>
      </c>
      <c r="R18" s="429"/>
      <c r="S18" s="208">
        <v>41000013</v>
      </c>
      <c r="T18" s="210">
        <v>241</v>
      </c>
      <c r="U18" s="208">
        <v>175000013</v>
      </c>
      <c r="V18" s="428">
        <v>251</v>
      </c>
      <c r="W18" s="429"/>
      <c r="X18" s="307" t="s">
        <v>8</v>
      </c>
      <c r="Y18" s="429"/>
      <c r="Z18" s="307" t="s">
        <v>27</v>
      </c>
      <c r="AA18" s="429"/>
      <c r="AB18" s="340" t="s">
        <v>43</v>
      </c>
      <c r="AC18" s="429"/>
      <c r="AD18" s="203" t="s">
        <v>64</v>
      </c>
      <c r="AE18" s="167"/>
    </row>
    <row r="19" spans="1:31" ht="10.35" customHeight="1">
      <c r="A19" s="168"/>
      <c r="B19" s="172"/>
      <c r="C19" s="173"/>
      <c r="D19" s="166"/>
      <c r="E19" s="166"/>
      <c r="F19" s="166"/>
      <c r="G19" s="172"/>
      <c r="H19" s="173"/>
      <c r="I19" s="166"/>
      <c r="J19" s="166"/>
      <c r="K19" s="166"/>
      <c r="L19" s="166"/>
      <c r="M19" s="166"/>
      <c r="N19" s="172"/>
      <c r="O19" s="174"/>
      <c r="P19" s="173"/>
      <c r="Q19" s="172"/>
      <c r="R19" s="173"/>
      <c r="S19" s="166"/>
      <c r="T19" s="166"/>
      <c r="U19" s="166"/>
      <c r="V19" s="172"/>
      <c r="W19" s="173"/>
      <c r="X19" s="172"/>
      <c r="Y19" s="173"/>
      <c r="Z19" s="172"/>
      <c r="AA19" s="173"/>
      <c r="AB19" s="431"/>
      <c r="AC19" s="432"/>
      <c r="AD19" s="166"/>
      <c r="AE19" s="167"/>
    </row>
    <row r="20" spans="1:31" ht="29.65" customHeight="1">
      <c r="A20" s="168"/>
      <c r="B20" s="417">
        <v>245220193313</v>
      </c>
      <c r="C20" s="418"/>
      <c r="D20" s="163">
        <v>2214</v>
      </c>
      <c r="E20" s="205">
        <v>11229125996899</v>
      </c>
      <c r="F20" s="163">
        <v>140</v>
      </c>
      <c r="G20" s="417">
        <v>30561429089</v>
      </c>
      <c r="H20" s="418"/>
      <c r="I20" s="163">
        <v>54</v>
      </c>
      <c r="J20" s="207">
        <v>80137980685</v>
      </c>
      <c r="K20" s="209">
        <v>67</v>
      </c>
      <c r="L20" s="207">
        <v>295887713648</v>
      </c>
      <c r="M20" s="209">
        <v>2223</v>
      </c>
      <c r="N20" s="419">
        <v>23654894891</v>
      </c>
      <c r="O20" s="420"/>
      <c r="P20" s="421"/>
      <c r="Q20" s="422">
        <v>191</v>
      </c>
      <c r="R20" s="416"/>
      <c r="S20" s="207">
        <v>11635589836134</v>
      </c>
      <c r="T20" s="209">
        <v>2453</v>
      </c>
      <c r="U20" s="207">
        <v>11416036130060</v>
      </c>
      <c r="V20" s="422">
        <v>2535</v>
      </c>
      <c r="W20" s="416"/>
      <c r="X20" s="340" t="s">
        <v>8</v>
      </c>
      <c r="Y20" s="416"/>
      <c r="Z20" s="340" t="s">
        <v>27</v>
      </c>
      <c r="AA20" s="416"/>
      <c r="AB20" s="340" t="s">
        <v>28</v>
      </c>
      <c r="AC20" s="416"/>
      <c r="AD20" s="204" t="s">
        <v>65</v>
      </c>
      <c r="AE20" s="167"/>
    </row>
    <row r="21" spans="1:31" ht="29.65" customHeight="1">
      <c r="A21" s="168"/>
      <c r="B21" s="417">
        <v>872408605544</v>
      </c>
      <c r="C21" s="418"/>
      <c r="D21" s="163">
        <v>101</v>
      </c>
      <c r="E21" s="205">
        <v>18233225808</v>
      </c>
      <c r="F21" s="163">
        <v>14</v>
      </c>
      <c r="G21" s="417">
        <v>0</v>
      </c>
      <c r="H21" s="418"/>
      <c r="I21" s="163">
        <v>1</v>
      </c>
      <c r="J21" s="207">
        <v>364858323650</v>
      </c>
      <c r="K21" s="209">
        <v>23</v>
      </c>
      <c r="L21" s="207">
        <v>878432756167</v>
      </c>
      <c r="M21" s="209">
        <v>120</v>
      </c>
      <c r="N21" s="419">
        <v>327734066601</v>
      </c>
      <c r="O21" s="420"/>
      <c r="P21" s="421"/>
      <c r="Q21" s="422">
        <v>7</v>
      </c>
      <c r="R21" s="416"/>
      <c r="S21" s="207">
        <v>1244463959623</v>
      </c>
      <c r="T21" s="209">
        <v>148</v>
      </c>
      <c r="U21" s="207">
        <v>1566701762078</v>
      </c>
      <c r="V21" s="422">
        <v>147</v>
      </c>
      <c r="W21" s="416"/>
      <c r="X21" s="340" t="s">
        <v>8</v>
      </c>
      <c r="Y21" s="416"/>
      <c r="Z21" s="340" t="s">
        <v>27</v>
      </c>
      <c r="AA21" s="416"/>
      <c r="AB21" s="340" t="s">
        <v>42</v>
      </c>
      <c r="AC21" s="416"/>
      <c r="AD21" s="204" t="s">
        <v>66</v>
      </c>
      <c r="AE21" s="167"/>
    </row>
    <row r="22" spans="1:31" ht="74.099999999999994" customHeight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</row>
    <row r="23" spans="1:31" ht="65.849999999999994" customHeight="1"/>
    <row r="24" spans="1:31" ht="65.849999999999994" customHeight="1"/>
    <row r="25" spans="1:31" ht="5.85" customHeight="1"/>
    <row r="26" spans="1:31" ht="22.15" customHeight="1">
      <c r="A26" s="306" t="s">
        <v>9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</row>
    <row r="27" spans="1:31" ht="1.5" customHeight="1"/>
  </sheetData>
  <mergeCells count="54">
    <mergeCell ref="Z21:AA21"/>
    <mergeCell ref="AB21:AC21"/>
    <mergeCell ref="A26:R26"/>
    <mergeCell ref="B21:C21"/>
    <mergeCell ref="G21:H21"/>
    <mergeCell ref="N21:P21"/>
    <mergeCell ref="Q21:R21"/>
    <mergeCell ref="V21:W21"/>
    <mergeCell ref="X21:Y21"/>
    <mergeCell ref="X20:Y20"/>
    <mergeCell ref="Z20:AA20"/>
    <mergeCell ref="AB20:AC20"/>
    <mergeCell ref="B18:C18"/>
    <mergeCell ref="G18:H18"/>
    <mergeCell ref="N18:P18"/>
    <mergeCell ref="Q18:R18"/>
    <mergeCell ref="V18:W18"/>
    <mergeCell ref="X18:Y18"/>
    <mergeCell ref="B20:C20"/>
    <mergeCell ref="G20:H20"/>
    <mergeCell ref="N20:P20"/>
    <mergeCell ref="Q20:R20"/>
    <mergeCell ref="V20:W20"/>
    <mergeCell ref="N17:P17"/>
    <mergeCell ref="Q17:R17"/>
    <mergeCell ref="V17:W17"/>
    <mergeCell ref="Z18:AA18"/>
    <mergeCell ref="AB18:AC19"/>
    <mergeCell ref="AC12:AF13"/>
    <mergeCell ref="W13:AB14"/>
    <mergeCell ref="B16:D16"/>
    <mergeCell ref="E16:F16"/>
    <mergeCell ref="G16:I16"/>
    <mergeCell ref="J16:K16"/>
    <mergeCell ref="L16:M16"/>
    <mergeCell ref="N16:R16"/>
    <mergeCell ref="S16:T16"/>
    <mergeCell ref="U16:W16"/>
    <mergeCell ref="X16:Y17"/>
    <mergeCell ref="Z16:AA17"/>
    <mergeCell ref="AB16:AC17"/>
    <mergeCell ref="AD16:AD17"/>
    <mergeCell ref="B17:C17"/>
    <mergeCell ref="G17:H17"/>
    <mergeCell ref="O2:Q10"/>
    <mergeCell ref="Y2:AB2"/>
    <mergeCell ref="W3:AB4"/>
    <mergeCell ref="C4:G5"/>
    <mergeCell ref="W5:Z6"/>
    <mergeCell ref="AA5:AB6"/>
    <mergeCell ref="C6:G7"/>
    <mergeCell ref="C8:G8"/>
    <mergeCell ref="W10:AB12"/>
    <mergeCell ref="A12:V13"/>
  </mergeCells>
  <hyperlinks>
    <hyperlink ref="D18" r:id="rId1" display="http://172.16.90.7:88/ReportViewer.aspx?reportName=PProductStatisticsPecuniary&amp;@Clicked=Clicked&amp;@Detail=Pecuniar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param=1&amp;@CreateCaseType=&amp;@PBTradeUnitTypeID=&amp;@TradeUnitTypeID=" xr:uid="{00000000-0004-0000-A900-000000000000}"/>
    <hyperlink ref="F18" r:id="rId2" display="http://172.16.90.7:88/ReportViewer.aspx?reportName=PProductStatisticsDetailReport&amp;@Clicked=Clicked&amp;@Detail=Wri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1000000}"/>
    <hyperlink ref="I18" r:id="rId3" display="http://172.16.90.7:88/ReportViewer.aspx?reportName=PProductStatisticsDetailReport&amp;@Clicked=Clicked&amp;@Detail=Incapaci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2000000}"/>
    <hyperlink ref="K18" r:id="rId4" display="http://172.16.90.7:88/ReportViewer.aspx?reportName=PProductStatisticsDetailReport&amp;@Clicked=Clicked&amp;@Detail=Absolution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3000000}"/>
    <hyperlink ref="M18" r:id="rId5" display="http://172.16.90.7:88/ReportViewer.aspx?reportName=PProductStatisticsDetailReport&amp;@Clicked=Clicked&amp;@Detail=Penal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4000000}"/>
    <hyperlink ref="Q18" r:id="rId6" display="http://172.16.90.7:88/ReportViewer.aspx?reportName=PProductStatisticsDetailReport&amp;@Clicked=Clicked&amp;@Detail=Remained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5000000}"/>
    <hyperlink ref="T18" r:id="rId7" display="http://172.16.90.7:88/ReportViewer.aspx?reportName=PProductStatisticsDetailReport&amp;@Clicked=Clicked&amp;@Detail=Out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6000000}"/>
    <hyperlink ref="V18" r:id="rId8" display="http://172.16.90.7:88/ReportViewer.aspx?reportName=PProductStatisticsDetailReport&amp;@Clicked=Clicked&amp;@Detail=In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7000000}"/>
    <hyperlink ref="D20" r:id="rId9" display="http://172.16.90.7:88/ReportViewer.aspx?reportName=PProductStatisticsPecuniary&amp;@Clicked=Clicked&amp;@Detail=Pecuniar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param=1&amp;@CreateCaseType=&amp;@PBTradeUnitTypeID=&amp;@TradeUnitTypeID=" xr:uid="{00000000-0004-0000-A900-000008000000}"/>
    <hyperlink ref="F20" r:id="rId10" display="http://172.16.90.7:88/ReportViewer.aspx?reportName=PProductStatisticsDetailReport&amp;@Clicked=Clicked&amp;@Detail=Wri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9000000}"/>
    <hyperlink ref="I20" r:id="rId11" display="http://172.16.90.7:88/ReportViewer.aspx?reportName=PProductStatisticsDetailReport&amp;@Clicked=Clicked&amp;@Detail=Incapaci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A000000}"/>
    <hyperlink ref="K20" r:id="rId12" display="http://172.16.90.7:88/ReportViewer.aspx?reportName=PProductStatisticsDetailReport&amp;@Clicked=Clicked&amp;@Detail=Absolution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B000000}"/>
    <hyperlink ref="M20" r:id="rId13" display="http://172.16.90.7:88/ReportViewer.aspx?reportName=PProductStatisticsDetailReport&amp;@Clicked=Clicked&amp;@Detail=Penal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C000000}"/>
    <hyperlink ref="Q20" r:id="rId14" display="http://172.16.90.7:88/ReportViewer.aspx?reportName=PProductStatisticsDetailReport&amp;@Clicked=Clicked&amp;@Detail=Remained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D000000}"/>
    <hyperlink ref="T20" r:id="rId15" display="http://172.16.90.7:88/ReportViewer.aspx?reportName=PProductStatisticsDetailReport&amp;@Clicked=Clicked&amp;@Detail=Out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E000000}"/>
    <hyperlink ref="V20" r:id="rId16" display="http://172.16.90.7:88/ReportViewer.aspx?reportName=PProductStatisticsDetailReport&amp;@Clicked=Clicked&amp;@Detail=In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0F000000}"/>
    <hyperlink ref="D21" r:id="rId17" display="http://172.16.90.7:88/ReportViewer.aspx?reportName=PProductStatisticsPecuniary&amp;@Clicked=Clicked&amp;@Detail=Pecuniar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param=1&amp;@CreateCaseType=&amp;@PBTradeUnitTypeID=&amp;@TradeUnitTypeID=" xr:uid="{00000000-0004-0000-A900-000010000000}"/>
    <hyperlink ref="F21" r:id="rId18" display="http://172.16.90.7:88/ReportViewer.aspx?reportName=PProductStatisticsDetailReport&amp;@Clicked=Clicked&amp;@Detail=Wri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11000000}"/>
    <hyperlink ref="I21" r:id="rId19" display="http://172.16.90.7:88/ReportViewer.aspx?reportName=PProductStatisticsDetailReport&amp;@Clicked=Clicked&amp;@Detail=Incapaci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12000000}"/>
    <hyperlink ref="K21" r:id="rId20" display="http://172.16.90.7:88/ReportViewer.aspx?reportName=PProductStatisticsDetailReport&amp;@Clicked=Clicked&amp;@Detail=Absolution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13000000}"/>
    <hyperlink ref="M21" r:id="rId21" display="http://172.16.90.7:88/ReportViewer.aspx?reportName=PProductStatisticsDetailReport&amp;@Clicked=Clicked&amp;@Detail=Penal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14000000}"/>
    <hyperlink ref="Q21" r:id="rId22" display="http://172.16.90.7:88/ReportViewer.aspx?reportName=PProductStatisticsDetailReport&amp;@Clicked=Clicked&amp;@Detail=Remained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15000000}"/>
    <hyperlink ref="T21" r:id="rId23" display="http://172.16.90.7:88/ReportViewer.aspx?reportName=PProductStatisticsDetailReport&amp;@Clicked=Clicked&amp;@Detail=Out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16000000}"/>
    <hyperlink ref="V21" r:id="rId24" display="http://172.16.90.7:88/ReportViewer.aspx?reportName=PProductStatisticsDetailReport&amp;@Clicked=Clicked&amp;@Detail=In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80018501232%'&amp;@CaseType=اصلي&amp;@CodeCaseType=1&amp;@ImportanceDegree=('1','2','3')&amp;@guId=&amp;@CreateCaseType=&amp;@PBTradeUnitTypeID=&amp;@TradeUnitTypeID=" xr:uid="{00000000-0004-0000-A900-000017000000}"/>
  </hyperlinks>
  <pageMargins left="0.7" right="0.7" top="0.75" bottom="0.75" header="0.3" footer="0.3"/>
  <drawing r:id="rId25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168">
    <tabColor theme="7" tint="0.59999389629810485"/>
  </sheetPr>
  <dimension ref="A1:M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 t="str">
        <f>'Kala1400 (18)'!AB16</f>
        <v>موضوع پرونده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(18)'!AB18</f>
        <v>پرونده ويژه بهداشت، دارو و درمان</v>
      </c>
      <c r="B2" s="149">
        <f>D2+E2-C2</f>
        <v>1</v>
      </c>
      <c r="C2" s="149">
        <f>VALUE('Kala1400 (18)'!V18)</f>
        <v>251</v>
      </c>
      <c r="D2" s="149">
        <f>VALUE('Kala1400 (18)'!T18)</f>
        <v>241</v>
      </c>
      <c r="E2" s="149">
        <f>VALUE('Kala1400 (18)'!Q18)</f>
        <v>11</v>
      </c>
      <c r="F2" s="149">
        <f>VALUE('Kala1400 (18)'!B18)</f>
        <v>666960000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(18)'!AB19</f>
        <v>0</v>
      </c>
      <c r="B3" s="149">
        <f t="shared" ref="B3:B26" si="0">D3+E3-C3</f>
        <v>0</v>
      </c>
      <c r="C3" s="149">
        <f>VALUE('Kala1400 (18)'!V19)</f>
        <v>0</v>
      </c>
      <c r="D3" s="149">
        <f>VALUE('Kala1400 (18)'!T19)</f>
        <v>0</v>
      </c>
      <c r="E3" s="149">
        <f>VALUE('Kala1400 (18)'!Q19)</f>
        <v>0</v>
      </c>
      <c r="F3" s="149">
        <f>VALUE('Kala1400 (18)'!B19)</f>
        <v>0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(18)'!AB20</f>
        <v>کالا و خدمات</v>
      </c>
      <c r="B4" s="149">
        <f t="shared" si="0"/>
        <v>109</v>
      </c>
      <c r="C4" s="149">
        <f>VALUE('Kala1400 (18)'!V20)</f>
        <v>2535</v>
      </c>
      <c r="D4" s="149">
        <f>VALUE('Kala1400 (18)'!T20)</f>
        <v>2453</v>
      </c>
      <c r="E4" s="149">
        <f>VALUE('Kala1400 (18)'!Q20)</f>
        <v>191</v>
      </c>
      <c r="F4" s="149">
        <f>VALUE('Kala1400 (18)'!B20)</f>
        <v>245220193313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 t="str">
        <f>'Kala1400 (18)'!AB21</f>
        <v>پرونده قاچاق کالا و ارز</v>
      </c>
      <c r="B5" s="149">
        <f t="shared" si="0"/>
        <v>8</v>
      </c>
      <c r="C5" s="149">
        <f>VALUE('Kala1400 (18)'!V21)</f>
        <v>147</v>
      </c>
      <c r="D5" s="149">
        <f>VALUE('Kala1400 (18)'!T21)</f>
        <v>148</v>
      </c>
      <c r="E5" s="149">
        <f>VALUE('Kala1400 (18)'!Q21)</f>
        <v>7</v>
      </c>
      <c r="F5" s="149">
        <f>VALUE('Kala1400 (18)'!B21)</f>
        <v>872408605544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>
        <f>'Kala1400 (18)'!AB22</f>
        <v>0</v>
      </c>
      <c r="B6" s="149">
        <f t="shared" si="0"/>
        <v>0</v>
      </c>
      <c r="C6" s="149">
        <f>VALUE('Kala1400 (18)'!V22)</f>
        <v>0</v>
      </c>
      <c r="D6" s="149">
        <f>VALUE('Kala1400 (18)'!T22)</f>
        <v>0</v>
      </c>
      <c r="E6" s="149">
        <f>VALUE('Kala1400 (18)'!Q22)</f>
        <v>0</v>
      </c>
      <c r="F6" s="149">
        <f>VALUE('Kala1400 (18)'!B22)</f>
        <v>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>
        <f>'Kala1400 (18)'!AB23</f>
        <v>0</v>
      </c>
      <c r="B7" s="149">
        <f t="shared" si="0"/>
        <v>0</v>
      </c>
      <c r="C7" s="149">
        <f>VALUE('Kala1400 (18)'!V23)</f>
        <v>0</v>
      </c>
      <c r="D7" s="149">
        <f>VALUE('Kala1400 (18)'!T23)</f>
        <v>0</v>
      </c>
      <c r="E7" s="149">
        <f>VALUE('Kala1400 (18)'!Q23)</f>
        <v>0</v>
      </c>
      <c r="F7" s="149">
        <f>VALUE('Kala1400 (18)'!B23)</f>
        <v>0</v>
      </c>
    </row>
    <row r="8" spans="1:13">
      <c r="A8" s="149">
        <f>'Kala1400 (18)'!AB24</f>
        <v>0</v>
      </c>
      <c r="B8" s="149">
        <f t="shared" si="0"/>
        <v>0</v>
      </c>
      <c r="C8" s="149">
        <f>VALUE('Kala1400 (18)'!V24)</f>
        <v>0</v>
      </c>
      <c r="D8" s="149">
        <f>VALUE('Kala1400 (18)'!T24)</f>
        <v>0</v>
      </c>
      <c r="E8" s="149">
        <f>VALUE('Kala1400 (18)'!Q24)</f>
        <v>0</v>
      </c>
      <c r="F8" s="149">
        <f>VALUE('Kala1400 (18)'!B24)</f>
        <v>0</v>
      </c>
    </row>
    <row r="9" spans="1:13">
      <c r="A9" s="149">
        <f>'Kala1400 (18)'!AB25</f>
        <v>0</v>
      </c>
      <c r="B9" s="149">
        <f t="shared" si="0"/>
        <v>0</v>
      </c>
      <c r="C9" s="149">
        <f>VALUE('Kala1400 (18)'!V25)</f>
        <v>0</v>
      </c>
      <c r="D9" s="149">
        <f>VALUE('Kala1400 (18)'!T25)</f>
        <v>0</v>
      </c>
      <c r="E9" s="149">
        <f>VALUE('Kala1400 (18)'!Q25)</f>
        <v>0</v>
      </c>
      <c r="F9" s="149">
        <f>VALUE('Kala1400 (18)'!B25)</f>
        <v>0</v>
      </c>
    </row>
    <row r="10" spans="1:13">
      <c r="A10" s="149">
        <f>'Kala1400 (18)'!AB26</f>
        <v>0</v>
      </c>
      <c r="B10" s="149">
        <f t="shared" si="0"/>
        <v>0</v>
      </c>
      <c r="C10" s="149">
        <f>VALUE('Kala1400 (18)'!V26)</f>
        <v>0</v>
      </c>
      <c r="D10" s="149">
        <f>VALUE('Kala1400 (18)'!T26)</f>
        <v>0</v>
      </c>
      <c r="E10" s="149">
        <f>VALUE('Kala1400 (18)'!Q26)</f>
        <v>0</v>
      </c>
      <c r="F10" s="149">
        <f>VALUE('Kala1400 (18)'!B26)</f>
        <v>0</v>
      </c>
    </row>
    <row r="11" spans="1:13">
      <c r="A11" s="149">
        <f>'Kala1400 (18)'!AB27</f>
        <v>0</v>
      </c>
      <c r="B11" s="149">
        <f t="shared" si="0"/>
        <v>0</v>
      </c>
      <c r="C11" s="149">
        <f>VALUE('Kala1400 (18)'!V27)</f>
        <v>0</v>
      </c>
      <c r="D11" s="149">
        <f>VALUE('Kala1400 (18)'!T27)</f>
        <v>0</v>
      </c>
      <c r="E11" s="149">
        <f>VALUE('Kala1400 (18)'!Q27)</f>
        <v>0</v>
      </c>
      <c r="F11" s="149">
        <f>VALUE('Kala1400 (18)'!B27)</f>
        <v>0</v>
      </c>
    </row>
    <row r="12" spans="1:13">
      <c r="A12" s="149">
        <f>'Kala1400 (18)'!AB28</f>
        <v>0</v>
      </c>
      <c r="B12" s="149">
        <f t="shared" si="0"/>
        <v>0</v>
      </c>
      <c r="C12" s="149">
        <f>VALUE('Kala1400 (18)'!V28)</f>
        <v>0</v>
      </c>
      <c r="D12" s="149">
        <f>VALUE('Kala1400 (18)'!T28)</f>
        <v>0</v>
      </c>
      <c r="E12" s="149">
        <f>VALUE('Kala1400 (18)'!Q28)</f>
        <v>0</v>
      </c>
      <c r="F12" s="149">
        <f>VALUE('Kala1400 (18)'!B28)</f>
        <v>0</v>
      </c>
    </row>
    <row r="13" spans="1:13">
      <c r="A13" s="149">
        <f>'Kala1400 (18)'!AB29</f>
        <v>0</v>
      </c>
      <c r="B13" s="149">
        <f t="shared" si="0"/>
        <v>0</v>
      </c>
      <c r="C13" s="149">
        <f>VALUE('Kala1400 (18)'!V29)</f>
        <v>0</v>
      </c>
      <c r="D13" s="149">
        <f>VALUE('Kala1400 (18)'!T29)</f>
        <v>0</v>
      </c>
      <c r="E13" s="149">
        <f>VALUE('Kala1400 (18)'!Q29)</f>
        <v>0</v>
      </c>
      <c r="F13" s="149">
        <f>VALUE('Kala1400 (18)'!B29)</f>
        <v>0</v>
      </c>
    </row>
    <row r="14" spans="1:13">
      <c r="A14" s="149">
        <f>'Kala1400 (18)'!AB30</f>
        <v>0</v>
      </c>
      <c r="B14" s="149">
        <f t="shared" si="0"/>
        <v>0</v>
      </c>
      <c r="C14" s="149">
        <f>VALUE('Kala1400 (18)'!V30)</f>
        <v>0</v>
      </c>
      <c r="D14" s="149">
        <f>VALUE('Kala1400 (18)'!T30)</f>
        <v>0</v>
      </c>
      <c r="E14" s="149">
        <f>VALUE('Kala1400 (18)'!Q30)</f>
        <v>0</v>
      </c>
      <c r="F14" s="149">
        <f>VALUE('Kala1400 (18)'!B30)</f>
        <v>0</v>
      </c>
    </row>
    <row r="15" spans="1:13">
      <c r="A15" s="149">
        <f>'Kala1400 (18)'!AB31</f>
        <v>0</v>
      </c>
      <c r="B15" s="149">
        <f t="shared" si="0"/>
        <v>0</v>
      </c>
      <c r="C15" s="149">
        <f>VALUE('Kala1400 (18)'!V31)</f>
        <v>0</v>
      </c>
      <c r="D15" s="149">
        <f>VALUE('Kala1400 (18)'!T31)</f>
        <v>0</v>
      </c>
      <c r="E15" s="149">
        <f>VALUE('Kala1400 (18)'!Q31)</f>
        <v>0</v>
      </c>
      <c r="F15" s="149">
        <f>VALUE('Kala1400 (18)'!B31)</f>
        <v>0</v>
      </c>
    </row>
    <row r="16" spans="1:13">
      <c r="A16" s="149">
        <f>'Kala1400 (18)'!AB32</f>
        <v>0</v>
      </c>
      <c r="B16" s="149">
        <f t="shared" si="0"/>
        <v>0</v>
      </c>
      <c r="C16" s="149">
        <f>VALUE('Kala1400 (18)'!V32)</f>
        <v>0</v>
      </c>
      <c r="D16" s="149">
        <f>VALUE('Kala1400 (18)'!T32)</f>
        <v>0</v>
      </c>
      <c r="E16" s="149">
        <f>VALUE('Kala1400 (18)'!Q32)</f>
        <v>0</v>
      </c>
      <c r="F16" s="149">
        <f>VALUE('Kala1400 (18)'!B32)</f>
        <v>0</v>
      </c>
    </row>
    <row r="17" spans="1:6">
      <c r="A17" s="149">
        <f>'Kala1400 (18)'!AB33</f>
        <v>0</v>
      </c>
      <c r="B17" s="149">
        <f t="shared" si="0"/>
        <v>0</v>
      </c>
      <c r="C17" s="149">
        <f>VALUE('Kala1400 (18)'!V33)</f>
        <v>0</v>
      </c>
      <c r="D17" s="149">
        <f>VALUE('Kala1400 (18)'!T33)</f>
        <v>0</v>
      </c>
      <c r="E17" s="149">
        <f>VALUE('Kala1400 (18)'!Q33)</f>
        <v>0</v>
      </c>
      <c r="F17" s="149">
        <f>VALUE('Kala1400 (18)'!B33)</f>
        <v>0</v>
      </c>
    </row>
    <row r="18" spans="1:6">
      <c r="A18" s="149">
        <f>'Kala1400 (18)'!AB34</f>
        <v>0</v>
      </c>
      <c r="B18" s="149">
        <f t="shared" si="0"/>
        <v>0</v>
      </c>
      <c r="C18" s="149">
        <f>VALUE('Kala1400 (18)'!V34)</f>
        <v>0</v>
      </c>
      <c r="D18" s="149">
        <f>VALUE('Kala1400 (18)'!T34)</f>
        <v>0</v>
      </c>
      <c r="E18" s="149">
        <f>VALUE('Kala1400 (18)'!Q34)</f>
        <v>0</v>
      </c>
      <c r="F18" s="149">
        <f>VALUE('Kala1400 (18)'!B34)</f>
        <v>0</v>
      </c>
    </row>
    <row r="19" spans="1:6">
      <c r="A19" s="149">
        <f>'Kala1400 (18)'!AB35</f>
        <v>0</v>
      </c>
      <c r="B19" s="149">
        <f t="shared" si="0"/>
        <v>0</v>
      </c>
      <c r="C19" s="149">
        <f>VALUE('Kala1400 (18)'!V35)</f>
        <v>0</v>
      </c>
      <c r="D19" s="149">
        <f>VALUE('Kala1400 (18)'!T35)</f>
        <v>0</v>
      </c>
      <c r="E19" s="149">
        <f>VALUE('Kala1400 (18)'!Q35)</f>
        <v>0</v>
      </c>
      <c r="F19" s="149">
        <f>VALUE('Kala1400 (18)'!B35)</f>
        <v>0</v>
      </c>
    </row>
    <row r="20" spans="1:6">
      <c r="A20" s="149">
        <f>'Kala1400 (18)'!AB36</f>
        <v>0</v>
      </c>
      <c r="B20" s="149">
        <f t="shared" si="0"/>
        <v>0</v>
      </c>
      <c r="C20" s="149">
        <f>VALUE('Kala1400 (18)'!V36)</f>
        <v>0</v>
      </c>
      <c r="D20" s="149">
        <f>VALUE('Kala1400 (18)'!T36)</f>
        <v>0</v>
      </c>
      <c r="E20" s="149">
        <f>VALUE('Kala1400 (18)'!Q36)</f>
        <v>0</v>
      </c>
      <c r="F20" s="149">
        <f>VALUE('Kala1400 (18)'!B36)</f>
        <v>0</v>
      </c>
    </row>
    <row r="21" spans="1:6">
      <c r="A21" s="149">
        <f>'Kala1400 (18)'!AB37</f>
        <v>0</v>
      </c>
      <c r="B21" s="149">
        <f t="shared" si="0"/>
        <v>0</v>
      </c>
      <c r="C21" s="149">
        <f>VALUE('Kala1400 (18)'!V37)</f>
        <v>0</v>
      </c>
      <c r="D21" s="149">
        <f>VALUE('Kala1400 (18)'!T37)</f>
        <v>0</v>
      </c>
      <c r="E21" s="149">
        <f>VALUE('Kala1400 (18)'!Q37)</f>
        <v>0</v>
      </c>
      <c r="F21" s="149">
        <f>VALUE('Kala1400 (18)'!B37)</f>
        <v>0</v>
      </c>
    </row>
    <row r="22" spans="1:6">
      <c r="A22" s="149">
        <f>'Kala1400 (18)'!AB38</f>
        <v>0</v>
      </c>
      <c r="B22" s="149">
        <f t="shared" si="0"/>
        <v>0</v>
      </c>
      <c r="C22" s="149">
        <f>VALUE('Kala1400 (18)'!V38)</f>
        <v>0</v>
      </c>
      <c r="D22" s="149">
        <f>VALUE('Kala1400 (18)'!T38)</f>
        <v>0</v>
      </c>
      <c r="E22" s="149">
        <f>VALUE('Kala1400 (18)'!Q38)</f>
        <v>0</v>
      </c>
      <c r="F22" s="149">
        <f>VALUE('Kala1400 (18)'!B38)</f>
        <v>0</v>
      </c>
    </row>
    <row r="23" spans="1:6">
      <c r="A23" s="149">
        <f>'Kala1400 (18)'!AB39</f>
        <v>0</v>
      </c>
      <c r="B23" s="149">
        <f t="shared" si="0"/>
        <v>0</v>
      </c>
      <c r="C23" s="149">
        <f>VALUE('Kala1400 (18)'!V39)</f>
        <v>0</v>
      </c>
      <c r="D23" s="149">
        <f>VALUE('Kala1400 (18)'!T39)</f>
        <v>0</v>
      </c>
      <c r="E23" s="149">
        <f>VALUE('Kala1400 (18)'!Q39)</f>
        <v>0</v>
      </c>
      <c r="F23" s="149">
        <f>VALUE('Kala1400 (18)'!B39)</f>
        <v>0</v>
      </c>
    </row>
    <row r="24" spans="1:6">
      <c r="A24" s="149">
        <f>'Kala1400 (18)'!AB40</f>
        <v>0</v>
      </c>
      <c r="B24" s="149">
        <f t="shared" si="0"/>
        <v>0</v>
      </c>
      <c r="C24" s="149">
        <f>VALUE('Kala1400 (18)'!V40)</f>
        <v>0</v>
      </c>
      <c r="D24" s="149">
        <f>VALUE('Kala1400 (18)'!T40)</f>
        <v>0</v>
      </c>
      <c r="E24" s="149">
        <f>VALUE('Kala1400 (18)'!Q40)</f>
        <v>0</v>
      </c>
      <c r="F24" s="149">
        <f>VALUE('Kala1400 (18)'!B40)</f>
        <v>0</v>
      </c>
    </row>
    <row r="25" spans="1:6">
      <c r="A25" s="149">
        <f>'Kala1400 (18)'!AB41</f>
        <v>0</v>
      </c>
      <c r="B25" s="149">
        <f t="shared" si="0"/>
        <v>0</v>
      </c>
      <c r="C25" s="149">
        <f>VALUE('Kala1400 (18)'!V41)</f>
        <v>0</v>
      </c>
      <c r="D25" s="149">
        <f>VALUE('Kala1400 (18)'!T41)</f>
        <v>0</v>
      </c>
      <c r="E25" s="149">
        <f>VALUE('Kala1400 (18)'!Q41)</f>
        <v>0</v>
      </c>
      <c r="F25" s="149">
        <f>VALUE('Kala1400 (18)'!B41)</f>
        <v>0</v>
      </c>
    </row>
    <row r="26" spans="1:6">
      <c r="A26" s="149">
        <f>'Kala1400 (18)'!AB42</f>
        <v>0</v>
      </c>
      <c r="B26" s="149">
        <f t="shared" si="0"/>
        <v>0</v>
      </c>
      <c r="C26" s="149">
        <f>VALUE('Kala1400 (18)'!V42)</f>
        <v>0</v>
      </c>
      <c r="D26" s="149">
        <f>VALUE('Kala1400 (18)'!T42)</f>
        <v>0</v>
      </c>
      <c r="E26" s="149">
        <f>VALUE('Kala1400 (18)'!Q42)</f>
        <v>0</v>
      </c>
      <c r="F26" s="149">
        <f>VALUE('Kala1400 (18)'!B42)</f>
        <v>0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169">
    <tabColor rgb="FF7030A0"/>
    <pageSetUpPr fitToPage="1"/>
  </sheetPr>
  <dimension ref="A3:J26"/>
  <sheetViews>
    <sheetView rightToLeft="1" zoomScale="80" zoomScaleNormal="80" workbookViewId="0">
      <selection activeCell="B18" sqref="B18:Y23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(18)'!$A$2:$G$10,2,FALSE),0)</f>
        <v>109</v>
      </c>
      <c r="D6" s="21">
        <f>IFERROR(VLOOKUP($A6,'FKala1400 (18)'!$A$2:$G$10,3,FALSE),0)</f>
        <v>2535</v>
      </c>
      <c r="E6" s="21">
        <f>IFERROR(VLOOKUP($A6,'FKala1400 (18)'!$A$2:$G$10,4,FALSE),0)</f>
        <v>2453</v>
      </c>
      <c r="F6" s="21">
        <f>IFERROR(VLOOKUP($A6,'FKala1400 (18)'!$A$2:$G$10,5,FALSE),0)</f>
        <v>191</v>
      </c>
      <c r="G6" s="119">
        <f>IFERROR(VLOOKUP($A6,'FKala1400 (18)'!$A$2:$G$10,6,FALSE),0)</f>
        <v>245220193313</v>
      </c>
    </row>
    <row r="7" spans="1:10">
      <c r="A7" s="299"/>
      <c r="B7" s="23" t="s">
        <v>85</v>
      </c>
      <c r="C7" s="24">
        <f>IFERROR(VLOOKUP($A6,'FKala99 (18)'!$A$2:$G$10,2,FALSE),0)</f>
        <v>141</v>
      </c>
      <c r="D7" s="24">
        <f>IFERROR(VLOOKUP($A6,'FKala99 (18)'!$A$2:$G$10,3,FALSE),0)</f>
        <v>1528</v>
      </c>
      <c r="E7" s="24">
        <f>IFERROR(VLOOKUP($A6,'FKala99 (18)'!$A$2:$G$10,4,FALSE),0)</f>
        <v>1535</v>
      </c>
      <c r="F7" s="24">
        <f>IFERROR(VLOOKUP($A6,'FKala99 (18)'!$A$2:$G$10,5,FALSE),0)</f>
        <v>134</v>
      </c>
      <c r="G7" s="24">
        <f>IFERROR(VLOOKUP($A6,'FKala99 (18)'!$A$2:$G$10,6,FALSE),0)</f>
        <v>57926805178</v>
      </c>
    </row>
    <row r="8" spans="1:10" ht="30" customHeight="1" thickBot="1">
      <c r="A8" s="300"/>
      <c r="B8" s="26" t="s">
        <v>51</v>
      </c>
      <c r="C8" s="27">
        <f>IFERROR(C6/C7-1,"-")</f>
        <v>-0.22695035460992907</v>
      </c>
      <c r="D8" s="27">
        <f>IFERROR(D6/D7-1,"-")</f>
        <v>0.65903141361256545</v>
      </c>
      <c r="E8" s="27">
        <f>IFERROR(E6/E7-1,"-")</f>
        <v>0.59804560260586315</v>
      </c>
      <c r="F8" s="27">
        <f>IFERROR(F6/F7-1,"-")</f>
        <v>0.42537313432835822</v>
      </c>
      <c r="G8" s="27">
        <f>IFERROR(G6/G7-1,"-")</f>
        <v>3.2332766766521432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(18)'!$A$2:$G$10,2,FALSE),0)</f>
        <v>1</v>
      </c>
      <c r="D9" s="21">
        <f>IFERROR(VLOOKUP($A9,'FKala1400 (18)'!$A$2:$G$10,3,FALSE),0)</f>
        <v>251</v>
      </c>
      <c r="E9" s="21">
        <f>IFERROR(VLOOKUP($A9,'FKala1400 (18)'!$A$2:$G$10,4,FALSE),0)</f>
        <v>241</v>
      </c>
      <c r="F9" s="21">
        <f>IFERROR(VLOOKUP($A9,'FKala1400 (18)'!$A$2:$G$10,5,FALSE),0)</f>
        <v>11</v>
      </c>
      <c r="G9" s="55">
        <f>IFERROR(VLOOKUP($A9,'FKala1400 (18)'!$A$2:$G$10,6,FALSE),0)</f>
        <v>666960000</v>
      </c>
    </row>
    <row r="10" spans="1:10" ht="21" customHeight="1">
      <c r="A10" s="301"/>
      <c r="B10" s="23" t="s">
        <v>85</v>
      </c>
      <c r="C10" s="24">
        <f>IFERROR(VLOOKUP($A9,'FKala99 (18)'!$A$2:$G$10,2,FALSE),0)</f>
        <v>4</v>
      </c>
      <c r="D10" s="24">
        <f>IFERROR(VLOOKUP($A9,'FKala99 (18)'!$A$2:$G$10,3,FALSE),0)</f>
        <v>145</v>
      </c>
      <c r="E10" s="24">
        <f>IFERROR(VLOOKUP($A9,'FKala99 (18)'!$A$2:$G$10,4,FALSE),0)</f>
        <v>142</v>
      </c>
      <c r="F10" s="24">
        <f>IFERROR(VLOOKUP($A9,'FKala99 (18)'!$A$2:$G$10,5,FALSE),0)</f>
        <v>7</v>
      </c>
      <c r="G10" s="24">
        <f>IFERROR(VLOOKUP($A9,'FKala99 (18)'!$A$2:$G$10,6,FALSE),0)</f>
        <v>474703801</v>
      </c>
    </row>
    <row r="11" spans="1:10" ht="30" customHeight="1" thickBot="1">
      <c r="A11" s="301"/>
      <c r="B11" s="29" t="s">
        <v>51</v>
      </c>
      <c r="C11" s="30">
        <f>IFERROR(C9/C10-1,"-")</f>
        <v>-0.75</v>
      </c>
      <c r="D11" s="30">
        <f>IFERROR(D9/D10-1,"-")</f>
        <v>0.7310344827586206</v>
      </c>
      <c r="E11" s="30">
        <f>IFERROR(E9/E10-1,"-")</f>
        <v>0.69718309859154926</v>
      </c>
      <c r="F11" s="30">
        <f>IFERROR(F9/F10-1,"-")</f>
        <v>0.5714285714285714</v>
      </c>
      <c r="G11" s="30">
        <f>IFERROR(G9/G10-1,"-")</f>
        <v>0.40500244277589004</v>
      </c>
    </row>
    <row r="12" spans="1:10" ht="21" customHeight="1">
      <c r="A12" s="302" t="s">
        <v>42</v>
      </c>
      <c r="B12" s="32" t="s">
        <v>104</v>
      </c>
      <c r="C12" s="33">
        <f>IFERROR(VLOOKUP($A12,'FKala1400 (18)'!$A$2:$G$10,2,FALSE),0)</f>
        <v>8</v>
      </c>
      <c r="D12" s="34">
        <f>IFERROR(VLOOKUP($A12,'FKala1400 (18)'!$A$2:$G$10,3,FALSE),0)</f>
        <v>147</v>
      </c>
      <c r="E12" s="34">
        <f>IFERROR(VLOOKUP($A12,'FKala1400 (18)'!$A$2:$G$10,4,FALSE),0)</f>
        <v>148</v>
      </c>
      <c r="F12" s="34">
        <f>IFERROR(VLOOKUP($A12,'FKala1400 (18)'!$A$2:$G$10,5,FALSE),0)</f>
        <v>7</v>
      </c>
      <c r="G12" s="57">
        <f>IFERROR(VLOOKUP($A12,'FKala1400 (18)'!$A$2:$G$10,6,FALSE),0)</f>
        <v>872408605544</v>
      </c>
    </row>
    <row r="13" spans="1:10" ht="21" customHeight="1">
      <c r="A13" s="301"/>
      <c r="B13" s="23" t="s">
        <v>85</v>
      </c>
      <c r="C13" s="24">
        <f>IFERROR(VLOOKUP($A12,'FKala99 (18)'!$A$2:$G$10,2,FALSE),0)</f>
        <v>6</v>
      </c>
      <c r="D13" s="24">
        <f>IFERROR(VLOOKUP($A12,'FKala99 (18)'!$A$2:$G$10,3,FALSE),0)</f>
        <v>134</v>
      </c>
      <c r="E13" s="24">
        <f>IFERROR(VLOOKUP($A12,'FKala99 (18)'!$A$2:$G$10,4,FALSE),0)</f>
        <v>121</v>
      </c>
      <c r="F13" s="24">
        <f>IFERROR(VLOOKUP($A12,'FKala99 (18)'!$A$2:$G$10,5,FALSE),0)</f>
        <v>19</v>
      </c>
      <c r="G13" s="24">
        <f>IFERROR(VLOOKUP($A12,'FKala99 (18)'!$A$2:$G$10,6,FALSE),0)</f>
        <v>34332363274</v>
      </c>
    </row>
    <row r="14" spans="1:10" ht="30" customHeight="1" thickBot="1">
      <c r="A14" s="301"/>
      <c r="B14" s="36" t="s">
        <v>51</v>
      </c>
      <c r="C14" s="30">
        <f>IFERROR(C12/C13-1,"-")</f>
        <v>0.33333333333333326</v>
      </c>
      <c r="D14" s="30">
        <f>IFERROR(D12/D13-1,"-")</f>
        <v>9.7014925373134275E-2</v>
      </c>
      <c r="E14" s="30">
        <f>IFERROR(E12/E13-1,"-")</f>
        <v>0.22314049586776852</v>
      </c>
      <c r="F14" s="30">
        <f>IFERROR(F12/F13-1,"-")</f>
        <v>-0.63157894736842102</v>
      </c>
      <c r="G14" s="30">
        <f>IFERROR(G12/G13-1,"-")</f>
        <v>24.410677342001609</v>
      </c>
    </row>
    <row r="15" spans="1:10">
      <c r="A15" s="413" t="s">
        <v>59</v>
      </c>
      <c r="B15" s="37" t="s">
        <v>104</v>
      </c>
      <c r="C15" s="38">
        <f>C12+C9+C6</f>
        <v>118</v>
      </c>
      <c r="D15" s="38">
        <f t="shared" ref="D15:G16" si="0">D12+D9+D6</f>
        <v>2933</v>
      </c>
      <c r="E15" s="38">
        <f t="shared" si="0"/>
        <v>2842</v>
      </c>
      <c r="F15" s="38">
        <f t="shared" si="0"/>
        <v>209</v>
      </c>
      <c r="G15" s="38">
        <f t="shared" si="0"/>
        <v>1118295758857</v>
      </c>
    </row>
    <row r="16" spans="1:10" ht="21.75" thickBot="1">
      <c r="A16" s="414"/>
      <c r="B16" s="23" t="s">
        <v>85</v>
      </c>
      <c r="C16" s="40">
        <f>C13+C10+C7</f>
        <v>151</v>
      </c>
      <c r="D16" s="40">
        <f t="shared" si="0"/>
        <v>1807</v>
      </c>
      <c r="E16" s="40">
        <f t="shared" si="0"/>
        <v>1798</v>
      </c>
      <c r="F16" s="40">
        <f t="shared" si="0"/>
        <v>160</v>
      </c>
      <c r="G16" s="40">
        <f t="shared" si="0"/>
        <v>92733872253</v>
      </c>
    </row>
    <row r="17" spans="1:7" ht="30" customHeight="1" thickBot="1">
      <c r="A17" s="415"/>
      <c r="B17" s="42" t="s">
        <v>51</v>
      </c>
      <c r="C17" s="43">
        <f>IFERROR(C15/C16-1,"-")</f>
        <v>-0.2185430463576159</v>
      </c>
      <c r="D17" s="43">
        <f>IFERROR(D15/D16-1,"-")</f>
        <v>0.62313226342003314</v>
      </c>
      <c r="E17" s="43">
        <f>IFERROR(E15/E16-1,"-")</f>
        <v>0.58064516129032251</v>
      </c>
      <c r="F17" s="43">
        <f>IFERROR(F15/F16-1,"-")</f>
        <v>0.30624999999999991</v>
      </c>
      <c r="G17" s="43">
        <f>IFERROR(G15/G16-1,"-")</f>
        <v>11.059194032208898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170">
    <tabColor rgb="FF92D050"/>
  </sheetPr>
  <dimension ref="A1:AF29"/>
  <sheetViews>
    <sheetView zoomScale="80" zoomScaleNormal="8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276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275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6.6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0.75" customHeight="1">
      <c r="C8" s="333"/>
      <c r="D8" s="333"/>
      <c r="E8" s="333"/>
      <c r="F8" s="333"/>
      <c r="G8" s="333"/>
      <c r="O8" s="332"/>
      <c r="P8" s="332"/>
      <c r="Q8" s="332"/>
    </row>
    <row r="9" spans="1:32" ht="6.6" customHeight="1">
      <c r="O9" s="332"/>
      <c r="P9" s="332"/>
      <c r="Q9" s="332"/>
    </row>
    <row r="10" spans="1:32" ht="8.85" customHeight="1">
      <c r="C10" s="327" t="s">
        <v>10</v>
      </c>
      <c r="D10" s="327"/>
      <c r="E10" s="327"/>
      <c r="F10" s="327"/>
      <c r="G10" s="327"/>
      <c r="O10" s="332"/>
      <c r="P10" s="332"/>
      <c r="Q10" s="332"/>
    </row>
    <row r="11" spans="1:32" ht="2.25" customHeight="1">
      <c r="C11" s="327"/>
      <c r="D11" s="327"/>
      <c r="E11" s="327"/>
      <c r="F11" s="327"/>
      <c r="G11" s="327"/>
    </row>
    <row r="12" spans="1:32" ht="3.7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14.8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97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7.35" customHeight="1">
      <c r="W16" s="433"/>
      <c r="X16" s="433"/>
      <c r="Y16" s="433"/>
      <c r="Z16" s="433"/>
      <c r="AA16" s="433"/>
      <c r="AB16" s="433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167"/>
    </row>
    <row r="19" spans="1:31" ht="29.65" customHeight="1">
      <c r="A19" s="168"/>
      <c r="B19" s="340" t="s">
        <v>24</v>
      </c>
      <c r="C19" s="416"/>
      <c r="D19" s="204" t="s">
        <v>25</v>
      </c>
      <c r="E19" s="204" t="s">
        <v>26</v>
      </c>
      <c r="F19" s="204" t="s">
        <v>25</v>
      </c>
      <c r="G19" s="340" t="s">
        <v>26</v>
      </c>
      <c r="H19" s="416"/>
      <c r="I19" s="204" t="s">
        <v>25</v>
      </c>
      <c r="J19" s="204" t="s">
        <v>26</v>
      </c>
      <c r="K19" s="204" t="s">
        <v>25</v>
      </c>
      <c r="L19" s="204" t="s">
        <v>26</v>
      </c>
      <c r="M19" s="204" t="s">
        <v>25</v>
      </c>
      <c r="N19" s="340" t="s">
        <v>26</v>
      </c>
      <c r="O19" s="430"/>
      <c r="P19" s="416"/>
      <c r="Q19" s="340" t="s">
        <v>25</v>
      </c>
      <c r="R19" s="416"/>
      <c r="S19" s="204" t="s">
        <v>26</v>
      </c>
      <c r="T19" s="204" t="s">
        <v>25</v>
      </c>
      <c r="U19" s="204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167"/>
    </row>
    <row r="20" spans="1:31" ht="29.65" customHeight="1">
      <c r="A20" s="168"/>
      <c r="B20" s="423">
        <v>64600000</v>
      </c>
      <c r="C20" s="424"/>
      <c r="D20" s="160">
        <v>23</v>
      </c>
      <c r="E20" s="206">
        <v>0</v>
      </c>
      <c r="F20" s="160">
        <v>1</v>
      </c>
      <c r="G20" s="423">
        <v>0</v>
      </c>
      <c r="H20" s="424"/>
      <c r="I20" s="160">
        <v>1</v>
      </c>
      <c r="J20" s="208">
        <v>0</v>
      </c>
      <c r="K20" s="210">
        <v>0</v>
      </c>
      <c r="L20" s="208">
        <v>10505000</v>
      </c>
      <c r="M20" s="210">
        <v>32</v>
      </c>
      <c r="N20" s="425">
        <v>0</v>
      </c>
      <c r="O20" s="426"/>
      <c r="P20" s="427"/>
      <c r="Q20" s="428">
        <v>3</v>
      </c>
      <c r="R20" s="429"/>
      <c r="S20" s="208">
        <v>10505000</v>
      </c>
      <c r="T20" s="210">
        <v>34</v>
      </c>
      <c r="U20" s="208">
        <v>10505000</v>
      </c>
      <c r="V20" s="428">
        <v>36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203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431"/>
      <c r="AC21" s="432"/>
      <c r="AD21" s="166"/>
      <c r="AE21" s="167"/>
    </row>
    <row r="22" spans="1:31" ht="29.65" customHeight="1">
      <c r="A22" s="168"/>
      <c r="B22" s="417">
        <v>345865899026</v>
      </c>
      <c r="C22" s="418"/>
      <c r="D22" s="163">
        <v>2770</v>
      </c>
      <c r="E22" s="205">
        <v>33466679735</v>
      </c>
      <c r="F22" s="163">
        <v>665</v>
      </c>
      <c r="G22" s="417">
        <v>275781149567</v>
      </c>
      <c r="H22" s="418"/>
      <c r="I22" s="163">
        <v>151</v>
      </c>
      <c r="J22" s="207">
        <v>291564442206</v>
      </c>
      <c r="K22" s="209">
        <v>408</v>
      </c>
      <c r="L22" s="207">
        <v>428143979042</v>
      </c>
      <c r="M22" s="209">
        <v>2870</v>
      </c>
      <c r="N22" s="419">
        <v>451388812144</v>
      </c>
      <c r="O22" s="420"/>
      <c r="P22" s="421"/>
      <c r="Q22" s="422">
        <v>996</v>
      </c>
      <c r="R22" s="416"/>
      <c r="S22" s="207">
        <v>1746762465413</v>
      </c>
      <c r="T22" s="209">
        <v>4090</v>
      </c>
      <c r="U22" s="207">
        <v>2035058759580</v>
      </c>
      <c r="V22" s="422">
        <v>4455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204" t="s">
        <v>65</v>
      </c>
      <c r="AE22" s="167"/>
    </row>
    <row r="23" spans="1:31" ht="29.65" customHeight="1">
      <c r="A23" s="168"/>
      <c r="B23" s="417">
        <v>2323578219542</v>
      </c>
      <c r="C23" s="418"/>
      <c r="D23" s="163">
        <v>3865</v>
      </c>
      <c r="E23" s="205">
        <v>155735115472</v>
      </c>
      <c r="F23" s="163">
        <v>204</v>
      </c>
      <c r="G23" s="417">
        <v>109828094633</v>
      </c>
      <c r="H23" s="418"/>
      <c r="I23" s="163">
        <v>76</v>
      </c>
      <c r="J23" s="207">
        <v>1156065986628</v>
      </c>
      <c r="K23" s="209">
        <v>1017</v>
      </c>
      <c r="L23" s="207">
        <v>2650023674518</v>
      </c>
      <c r="M23" s="209">
        <v>4353</v>
      </c>
      <c r="N23" s="419">
        <v>1339000282949</v>
      </c>
      <c r="O23" s="420"/>
      <c r="P23" s="421"/>
      <c r="Q23" s="422">
        <v>681</v>
      </c>
      <c r="R23" s="416"/>
      <c r="S23" s="207">
        <v>3682814188646</v>
      </c>
      <c r="T23" s="209">
        <v>5268</v>
      </c>
      <c r="U23" s="207">
        <v>4193481307407</v>
      </c>
      <c r="V23" s="422">
        <v>5414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204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62.1" customHeight="1"/>
    <row r="26" spans="1:31" ht="62.85" customHeight="1"/>
    <row r="27" spans="1:31" ht="5.85" customHeight="1"/>
    <row r="28" spans="1:31" ht="22.15" customHeight="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  <row r="29" spans="1:31" ht="1.5" customHeight="1"/>
  </sheetData>
  <mergeCells count="54">
    <mergeCell ref="A28:R28"/>
    <mergeCell ref="Z22:AA22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  <mergeCell ref="B22:C22"/>
    <mergeCell ref="G22:H22"/>
    <mergeCell ref="N22:P22"/>
    <mergeCell ref="Q22:R22"/>
    <mergeCell ref="V22:W22"/>
    <mergeCell ref="X22:Y22"/>
    <mergeCell ref="B19:C19"/>
    <mergeCell ref="G19:H19"/>
    <mergeCell ref="N19:P19"/>
    <mergeCell ref="Q19:R19"/>
    <mergeCell ref="V19:W19"/>
    <mergeCell ref="B20:C20"/>
    <mergeCell ref="G20:H20"/>
    <mergeCell ref="O2:Q10"/>
    <mergeCell ref="Y2:AB2"/>
    <mergeCell ref="AB20:AC21"/>
    <mergeCell ref="N18:R18"/>
    <mergeCell ref="S18:T18"/>
    <mergeCell ref="U18:W18"/>
    <mergeCell ref="X18:Y19"/>
    <mergeCell ref="Z18:AA19"/>
    <mergeCell ref="N20:P20"/>
    <mergeCell ref="Q20:R20"/>
    <mergeCell ref="V20:W20"/>
    <mergeCell ref="X20:Y20"/>
    <mergeCell ref="Z20:AA20"/>
    <mergeCell ref="W3:AB4"/>
    <mergeCell ref="C4:G5"/>
    <mergeCell ref="AA5:AB6"/>
    <mergeCell ref="AD18:AD19"/>
    <mergeCell ref="W5:Z7"/>
    <mergeCell ref="C6:G8"/>
    <mergeCell ref="C10:G11"/>
    <mergeCell ref="A14:V15"/>
    <mergeCell ref="AC14:AF15"/>
    <mergeCell ref="W15:AB16"/>
    <mergeCell ref="B18:D18"/>
    <mergeCell ref="AB18:AC19"/>
    <mergeCell ref="E18:F18"/>
    <mergeCell ref="G18:I18"/>
    <mergeCell ref="J18:K18"/>
    <mergeCell ref="L18:M18"/>
    <mergeCell ref="W13:AB14"/>
  </mergeCells>
  <hyperlinks>
    <hyperlink ref="D20" r:id="rId1" display="http://172.16.90.7:88/ReportViewer.aspx?reportName=PProductStatisticsPecuniary&amp;@Clicked=Clicked&amp;@Detail=Pecuniar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AC00-000000000000}"/>
    <hyperlink ref="F20" r:id="rId2" display="http://172.16.90.7:88/ReportViewer.aspx?reportName=PProductStatisticsDetailReport&amp;@Clicked=Clicked&amp;@Detail=Wri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1000000}"/>
    <hyperlink ref="I20" r:id="rId3" display="http://172.16.90.7:88/ReportViewer.aspx?reportName=PProductStatisticsDetailReport&amp;@Clicked=Clicked&amp;@Detail=Incapaci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2000000}"/>
    <hyperlink ref="K20" r:id="rId4" display="http://172.16.90.7:88/ReportViewer.aspx?reportName=PProductStatisticsDetailReport&amp;@Clicked=Clicked&amp;@Detail=Absolution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3000000}"/>
    <hyperlink ref="M20" r:id="rId5" display="http://172.16.90.7:88/ReportViewer.aspx?reportName=PProductStatisticsDetailReport&amp;@Clicked=Clicked&amp;@Detail=Penal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4000000}"/>
    <hyperlink ref="Q20" r:id="rId6" display="http://172.16.90.7:88/ReportViewer.aspx?reportName=PProductStatisticsDetailReport&amp;@Clicked=Clicked&amp;@Detail=Remained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5000000}"/>
    <hyperlink ref="T20" r:id="rId7" display="http://172.16.90.7:88/ReportViewer.aspx?reportName=PProductStatisticsDetailReport&amp;@Clicked=Clicked&amp;@Detail=Out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6000000}"/>
    <hyperlink ref="V20" r:id="rId8" display="http://172.16.90.7:88/ReportViewer.aspx?reportName=PProductStatisticsDetailReport&amp;@Clicked=Clicked&amp;@Detail=In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7000000}"/>
    <hyperlink ref="D22" r:id="rId9" display="http://172.16.90.7:88/ReportViewer.aspx?reportName=PProductStatisticsPecuniary&amp;@Clicked=Clicked&amp;@Detail=Pecuniar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AC00-000008000000}"/>
    <hyperlink ref="F22" r:id="rId10" display="http://172.16.90.7:88/ReportViewer.aspx?reportName=PProductStatisticsDetailReport&amp;@Clicked=Clicked&amp;@Detail=Wri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9000000}"/>
    <hyperlink ref="I22" r:id="rId11" display="http://172.16.90.7:88/ReportViewer.aspx?reportName=PProductStatisticsDetailReport&amp;@Clicked=Clicked&amp;@Detail=Incapaci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A000000}"/>
    <hyperlink ref="K22" r:id="rId12" display="http://172.16.90.7:88/ReportViewer.aspx?reportName=PProductStatisticsDetailReport&amp;@Clicked=Clicked&amp;@Detail=Absolution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B000000}"/>
    <hyperlink ref="M22" r:id="rId13" display="http://172.16.90.7:88/ReportViewer.aspx?reportName=PProductStatisticsDetailReport&amp;@Clicked=Clicked&amp;@Detail=Penal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C000000}"/>
    <hyperlink ref="Q22" r:id="rId14" display="http://172.16.90.7:88/ReportViewer.aspx?reportName=PProductStatisticsDetailReport&amp;@Clicked=Clicked&amp;@Detail=Remained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D000000}"/>
    <hyperlink ref="T22" r:id="rId15" display="http://172.16.90.7:88/ReportViewer.aspx?reportName=PProductStatisticsDetailReport&amp;@Clicked=Clicked&amp;@Detail=Out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E000000}"/>
    <hyperlink ref="V22" r:id="rId16" display="http://172.16.90.7:88/ReportViewer.aspx?reportName=PProductStatisticsDetailReport&amp;@Clicked=Clicked&amp;@Detail=In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0F000000}"/>
    <hyperlink ref="D23" r:id="rId17" display="http://172.16.90.7:88/ReportViewer.aspx?reportName=PProductStatisticsPecuniary&amp;@Clicked=Clicked&amp;@Detail=Pecuniar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AC00-000010000000}"/>
    <hyperlink ref="F23" r:id="rId18" display="http://172.16.90.7:88/ReportViewer.aspx?reportName=PProductStatisticsDetailReport&amp;@Clicked=Clicked&amp;@Detail=Wri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11000000}"/>
    <hyperlink ref="I23" r:id="rId19" display="http://172.16.90.7:88/ReportViewer.aspx?reportName=PProductStatisticsDetailReport&amp;@Clicked=Clicked&amp;@Detail=Incapaci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12000000}"/>
    <hyperlink ref="K23" r:id="rId20" display="http://172.16.90.7:88/ReportViewer.aspx?reportName=PProductStatisticsDetailReport&amp;@Clicked=Clicked&amp;@Detail=Absolution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13000000}"/>
    <hyperlink ref="M23" r:id="rId21" display="http://172.16.90.7:88/ReportViewer.aspx?reportName=PProductStatisticsDetailReport&amp;@Clicked=Clicked&amp;@Detail=Penal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14000000}"/>
    <hyperlink ref="Q23" r:id="rId22" display="http://172.16.90.7:88/ReportViewer.aspx?reportName=PProductStatisticsDetailReport&amp;@Clicked=Clicked&amp;@Detail=Remained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15000000}"/>
    <hyperlink ref="T23" r:id="rId23" display="http://172.16.90.7:88/ReportViewer.aspx?reportName=PProductStatisticsDetailReport&amp;@Clicked=Clicked&amp;@Detail=Out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16000000}"/>
    <hyperlink ref="V23" r:id="rId24" display="http://172.16.90.7:88/ReportViewer.aspx?reportName=PProductStatisticsDetailReport&amp;@Clicked=Clicked&amp;@Detail=In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C00-000017000000}"/>
  </hyperlinks>
  <pageMargins left="0.7" right="0.7" top="0.75" bottom="0.75" header="0.3" footer="0.3"/>
  <drawing r:id="rId25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171">
    <tabColor theme="7" tint="0.59999389629810485"/>
  </sheetPr>
  <dimension ref="A1:F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>
        <f>'Kala99 (19)'!AB16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(19)'!AB18</f>
        <v>موضوع پرونده</v>
      </c>
      <c r="B2" s="149">
        <f>D2+E2-C2</f>
        <v>0</v>
      </c>
      <c r="C2" s="149">
        <f>VALUE('Kala99 (19)'!V18)</f>
        <v>0</v>
      </c>
      <c r="D2" s="149">
        <f>VALUE('Kala99 (19)'!T18)</f>
        <v>0</v>
      </c>
      <c r="E2" s="149">
        <f>VALUE('Kala99 (19)'!Q18)</f>
        <v>0</v>
      </c>
      <c r="F2" s="149" t="e">
        <f>VALUE('Kala99 (19)'!B18)</f>
        <v>#VALUE!</v>
      </c>
    </row>
    <row r="3" spans="1:6">
      <c r="A3" s="149">
        <f>'Kala99 (19)'!AB19</f>
        <v>0</v>
      </c>
      <c r="B3" s="149" t="e">
        <f t="shared" ref="B3:B26" si="0">D3+E3-C3</f>
        <v>#VALUE!</v>
      </c>
      <c r="C3" s="149" t="e">
        <f>VALUE('Kala99 (19)'!V19)</f>
        <v>#VALUE!</v>
      </c>
      <c r="D3" s="149" t="e">
        <f>VALUE('Kala99 (19)'!T19)</f>
        <v>#VALUE!</v>
      </c>
      <c r="E3" s="149" t="e">
        <f>VALUE('Kala99 (19)'!Q19)</f>
        <v>#VALUE!</v>
      </c>
      <c r="F3" s="149" t="e">
        <f>VALUE('Kala99 (19)'!B19)</f>
        <v>#VALUE!</v>
      </c>
    </row>
    <row r="4" spans="1:6">
      <c r="A4" s="149" t="str">
        <f>'Kala99 (19)'!AB20</f>
        <v>پرونده ويژه بهداشت، دارو و درمان</v>
      </c>
      <c r="B4" s="149">
        <f t="shared" si="0"/>
        <v>1</v>
      </c>
      <c r="C4" s="149">
        <f>VALUE('Kala99 (19)'!V20)</f>
        <v>36</v>
      </c>
      <c r="D4" s="149">
        <f>VALUE('Kala99 (19)'!T20)</f>
        <v>34</v>
      </c>
      <c r="E4" s="149">
        <f>VALUE('Kala99 (19)'!Q20)</f>
        <v>3</v>
      </c>
      <c r="F4" s="149">
        <f>VALUE('Kala99 (19)'!B20)</f>
        <v>64600000</v>
      </c>
    </row>
    <row r="5" spans="1:6">
      <c r="A5" s="149">
        <f>'Kala99 (19)'!AB21</f>
        <v>0</v>
      </c>
      <c r="B5" s="149">
        <f t="shared" si="0"/>
        <v>0</v>
      </c>
      <c r="C5" s="149">
        <f>VALUE('Kala99 (19)'!V21)</f>
        <v>0</v>
      </c>
      <c r="D5" s="149">
        <f>VALUE('Kala99 (19)'!T21)</f>
        <v>0</v>
      </c>
      <c r="E5" s="149">
        <f>VALUE('Kala99 (19)'!Q21)</f>
        <v>0</v>
      </c>
      <c r="F5" s="149">
        <f>VALUE('Kala99 (19)'!B21)</f>
        <v>0</v>
      </c>
    </row>
    <row r="6" spans="1:6">
      <c r="A6" s="149" t="str">
        <f>'Kala99 (19)'!AB22</f>
        <v>کالا و خدمات</v>
      </c>
      <c r="B6" s="149">
        <f t="shared" si="0"/>
        <v>631</v>
      </c>
      <c r="C6" s="149">
        <f>VALUE('Kala99 (19)'!V22)</f>
        <v>4455</v>
      </c>
      <c r="D6" s="149">
        <f>VALUE('Kala99 (19)'!T22)</f>
        <v>4090</v>
      </c>
      <c r="E6" s="149">
        <f>VALUE('Kala99 (19)'!Q22)</f>
        <v>996</v>
      </c>
      <c r="F6" s="149">
        <f>VALUE('Kala99 (19)'!B22)</f>
        <v>345865899026</v>
      </c>
    </row>
    <row r="7" spans="1:6">
      <c r="A7" s="149" t="str">
        <f>'Kala99 (19)'!AB23</f>
        <v>پرونده قاچاق کالا و ارز</v>
      </c>
      <c r="B7" s="149">
        <f t="shared" si="0"/>
        <v>535</v>
      </c>
      <c r="C7" s="149">
        <f>VALUE('Kala99 (19)'!V23)</f>
        <v>5414</v>
      </c>
      <c r="D7" s="149">
        <f>VALUE('Kala99 (19)'!T23)</f>
        <v>5268</v>
      </c>
      <c r="E7" s="149">
        <f>VALUE('Kala99 (19)'!Q23)</f>
        <v>681</v>
      </c>
      <c r="F7" s="149">
        <f>VALUE('Kala99 (19)'!B23)</f>
        <v>2323578219542</v>
      </c>
    </row>
    <row r="8" spans="1:6">
      <c r="A8" s="149">
        <f>'Kala99 (19)'!AB24</f>
        <v>0</v>
      </c>
      <c r="B8" s="149">
        <f t="shared" si="0"/>
        <v>0</v>
      </c>
      <c r="C8" s="149">
        <f>VALUE('Kala99 (19)'!V24)</f>
        <v>0</v>
      </c>
      <c r="D8" s="149">
        <f>VALUE('Kala99 (19)'!T24)</f>
        <v>0</v>
      </c>
      <c r="E8" s="149">
        <f>VALUE('Kala99 (19)'!Q24)</f>
        <v>0</v>
      </c>
      <c r="F8" s="149">
        <f>VALUE('Kala99 (19)'!B24)</f>
        <v>0</v>
      </c>
    </row>
    <row r="9" spans="1:6">
      <c r="A9" s="149">
        <f>'Kala99 (19)'!AB25</f>
        <v>0</v>
      </c>
      <c r="B9" s="149">
        <f t="shared" si="0"/>
        <v>0</v>
      </c>
      <c r="C9" s="149">
        <f>VALUE('Kala99 (19)'!V25)</f>
        <v>0</v>
      </c>
      <c r="D9" s="149">
        <f>VALUE('Kala99 (19)'!T25)</f>
        <v>0</v>
      </c>
      <c r="E9" s="149">
        <f>VALUE('Kala99 (19)'!Q25)</f>
        <v>0</v>
      </c>
      <c r="F9" s="149">
        <f>VALUE('Kala99 (19)'!B25)</f>
        <v>0</v>
      </c>
    </row>
    <row r="10" spans="1:6">
      <c r="A10" s="149">
        <f>'Kala99 (19)'!AB26</f>
        <v>0</v>
      </c>
      <c r="B10" s="149">
        <f t="shared" si="0"/>
        <v>0</v>
      </c>
      <c r="C10" s="149">
        <f>VALUE('Kala99 (19)'!V26)</f>
        <v>0</v>
      </c>
      <c r="D10" s="149">
        <f>VALUE('Kala99 (19)'!T26)</f>
        <v>0</v>
      </c>
      <c r="E10" s="149">
        <f>VALUE('Kala99 (19)'!Q26)</f>
        <v>0</v>
      </c>
      <c r="F10" s="149">
        <f>VALUE('Kala99 (19)'!B26)</f>
        <v>0</v>
      </c>
    </row>
    <row r="11" spans="1:6">
      <c r="A11" s="149">
        <f>'Kala99 (19)'!AB27</f>
        <v>0</v>
      </c>
      <c r="B11" s="149">
        <f t="shared" si="0"/>
        <v>0</v>
      </c>
      <c r="C11" s="149">
        <f>VALUE('Kala99 (19)'!V27)</f>
        <v>0</v>
      </c>
      <c r="D11" s="149">
        <f>VALUE('Kala99 (19)'!T27)</f>
        <v>0</v>
      </c>
      <c r="E11" s="149">
        <f>VALUE('Kala99 (19)'!Q27)</f>
        <v>0</v>
      </c>
      <c r="F11" s="149">
        <f>VALUE('Kala99 (19)'!B27)</f>
        <v>0</v>
      </c>
    </row>
    <row r="12" spans="1:6">
      <c r="A12" s="149">
        <f>'Kala99 (19)'!AB28</f>
        <v>0</v>
      </c>
      <c r="B12" s="149">
        <f t="shared" si="0"/>
        <v>0</v>
      </c>
      <c r="C12" s="149">
        <f>VALUE('Kala99 (19)'!V28)</f>
        <v>0</v>
      </c>
      <c r="D12" s="149">
        <f>VALUE('Kala99 (19)'!T28)</f>
        <v>0</v>
      </c>
      <c r="E12" s="149">
        <f>VALUE('Kala99 (19)'!Q28)</f>
        <v>0</v>
      </c>
      <c r="F12" s="149">
        <f>VALUE('Kala99 (19)'!B28)</f>
        <v>0</v>
      </c>
    </row>
    <row r="13" spans="1:6">
      <c r="A13" s="149">
        <f>'Kala99 (19)'!AB29</f>
        <v>0</v>
      </c>
      <c r="B13" s="149">
        <f t="shared" si="0"/>
        <v>0</v>
      </c>
      <c r="C13" s="149">
        <f>VALUE('Kala99 (19)'!V29)</f>
        <v>0</v>
      </c>
      <c r="D13" s="149">
        <f>VALUE('Kala99 (19)'!T29)</f>
        <v>0</v>
      </c>
      <c r="E13" s="149">
        <f>VALUE('Kala99 (19)'!Q29)</f>
        <v>0</v>
      </c>
      <c r="F13" s="149">
        <f>VALUE('Kala99 (19)'!B29)</f>
        <v>0</v>
      </c>
    </row>
    <row r="14" spans="1:6">
      <c r="A14" s="149">
        <f>'Kala99 (19)'!AB30</f>
        <v>0</v>
      </c>
      <c r="B14" s="149">
        <f t="shared" si="0"/>
        <v>0</v>
      </c>
      <c r="C14" s="149">
        <f>VALUE('Kala99 (19)'!V30)</f>
        <v>0</v>
      </c>
      <c r="D14" s="149">
        <f>VALUE('Kala99 (19)'!T30)</f>
        <v>0</v>
      </c>
      <c r="E14" s="149">
        <f>VALUE('Kala99 (19)'!Q30)</f>
        <v>0</v>
      </c>
      <c r="F14" s="149">
        <f>VALUE('Kala99 (19)'!B30)</f>
        <v>0</v>
      </c>
    </row>
    <row r="15" spans="1:6">
      <c r="A15" s="149">
        <f>'Kala99 (19)'!AB31</f>
        <v>0</v>
      </c>
      <c r="B15" s="149">
        <f t="shared" si="0"/>
        <v>0</v>
      </c>
      <c r="C15" s="149">
        <f>VALUE('Kala99 (19)'!V31)</f>
        <v>0</v>
      </c>
      <c r="D15" s="149">
        <f>VALUE('Kala99 (19)'!T31)</f>
        <v>0</v>
      </c>
      <c r="E15" s="149">
        <f>VALUE('Kala99 (19)'!Q31)</f>
        <v>0</v>
      </c>
      <c r="F15" s="149">
        <f>VALUE('Kala99 (19)'!B31)</f>
        <v>0</v>
      </c>
    </row>
    <row r="16" spans="1:6">
      <c r="A16" s="149">
        <f>'Kala99 (19)'!AB32</f>
        <v>0</v>
      </c>
      <c r="B16" s="149">
        <f t="shared" si="0"/>
        <v>0</v>
      </c>
      <c r="C16" s="149">
        <f>VALUE('Kala99 (19)'!V32)</f>
        <v>0</v>
      </c>
      <c r="D16" s="149">
        <f>VALUE('Kala99 (19)'!T32)</f>
        <v>0</v>
      </c>
      <c r="E16" s="149">
        <f>VALUE('Kala99 (19)'!Q32)</f>
        <v>0</v>
      </c>
      <c r="F16" s="149">
        <f>VALUE('Kala99 (19)'!B32)</f>
        <v>0</v>
      </c>
    </row>
    <row r="17" spans="1:6">
      <c r="A17" s="149">
        <f>'Kala99 (19)'!AB33</f>
        <v>0</v>
      </c>
      <c r="B17" s="149">
        <f t="shared" si="0"/>
        <v>0</v>
      </c>
      <c r="C17" s="149">
        <f>VALUE('Kala99 (19)'!V33)</f>
        <v>0</v>
      </c>
      <c r="D17" s="149">
        <f>VALUE('Kala99 (19)'!T33)</f>
        <v>0</v>
      </c>
      <c r="E17" s="149">
        <f>VALUE('Kala99 (19)'!Q33)</f>
        <v>0</v>
      </c>
      <c r="F17" s="149">
        <f>VALUE('Kala99 (19)'!B33)</f>
        <v>0</v>
      </c>
    </row>
    <row r="18" spans="1:6">
      <c r="A18" s="149">
        <f>'Kala99 (19)'!AB34</f>
        <v>0</v>
      </c>
      <c r="B18" s="149">
        <f t="shared" si="0"/>
        <v>0</v>
      </c>
      <c r="C18" s="149">
        <f>VALUE('Kala99 (19)'!V34)</f>
        <v>0</v>
      </c>
      <c r="D18" s="149">
        <f>VALUE('Kala99 (19)'!T34)</f>
        <v>0</v>
      </c>
      <c r="E18" s="149">
        <f>VALUE('Kala99 (19)'!Q34)</f>
        <v>0</v>
      </c>
      <c r="F18" s="149">
        <f>VALUE('Kala99 (19)'!B34)</f>
        <v>0</v>
      </c>
    </row>
    <row r="19" spans="1:6">
      <c r="A19" s="149">
        <f>'Kala99 (19)'!AB35</f>
        <v>0</v>
      </c>
      <c r="B19" s="149">
        <f t="shared" si="0"/>
        <v>0</v>
      </c>
      <c r="C19" s="149">
        <f>VALUE('Kala99 (19)'!V35)</f>
        <v>0</v>
      </c>
      <c r="D19" s="149">
        <f>VALUE('Kala99 (19)'!T35)</f>
        <v>0</v>
      </c>
      <c r="E19" s="149">
        <f>VALUE('Kala99 (19)'!Q35)</f>
        <v>0</v>
      </c>
      <c r="F19" s="149">
        <f>VALUE('Kala99 (19)'!B35)</f>
        <v>0</v>
      </c>
    </row>
    <row r="20" spans="1:6">
      <c r="A20" s="149">
        <f>'Kala99 (19)'!AB36</f>
        <v>0</v>
      </c>
      <c r="B20" s="149">
        <f t="shared" si="0"/>
        <v>0</v>
      </c>
      <c r="C20" s="149">
        <f>VALUE('Kala99 (19)'!V36)</f>
        <v>0</v>
      </c>
      <c r="D20" s="149">
        <f>VALUE('Kala99 (19)'!T36)</f>
        <v>0</v>
      </c>
      <c r="E20" s="149">
        <f>VALUE('Kala99 (19)'!Q36)</f>
        <v>0</v>
      </c>
      <c r="F20" s="149">
        <f>VALUE('Kala99 (19)'!B36)</f>
        <v>0</v>
      </c>
    </row>
    <row r="21" spans="1:6">
      <c r="A21" s="149">
        <f>'Kala99 (19)'!AB37</f>
        <v>0</v>
      </c>
      <c r="B21" s="149">
        <f t="shared" si="0"/>
        <v>0</v>
      </c>
      <c r="C21" s="149">
        <f>VALUE('Kala99 (19)'!V37)</f>
        <v>0</v>
      </c>
      <c r="D21" s="149">
        <f>VALUE('Kala99 (19)'!T37)</f>
        <v>0</v>
      </c>
      <c r="E21" s="149">
        <f>VALUE('Kala99 (19)'!Q37)</f>
        <v>0</v>
      </c>
      <c r="F21" s="149">
        <f>VALUE('Kala99 (19)'!B37)</f>
        <v>0</v>
      </c>
    </row>
    <row r="22" spans="1:6">
      <c r="A22" s="149">
        <f>'Kala99 (19)'!AB38</f>
        <v>0</v>
      </c>
      <c r="B22" s="149">
        <f t="shared" si="0"/>
        <v>0</v>
      </c>
      <c r="C22" s="149">
        <f>VALUE('Kala99 (19)'!V38)</f>
        <v>0</v>
      </c>
      <c r="D22" s="149">
        <f>VALUE('Kala99 (19)'!T38)</f>
        <v>0</v>
      </c>
      <c r="E22" s="149">
        <f>VALUE('Kala99 (19)'!Q38)</f>
        <v>0</v>
      </c>
      <c r="F22" s="149">
        <f>VALUE('Kala99 (19)'!B38)</f>
        <v>0</v>
      </c>
    </row>
    <row r="23" spans="1:6">
      <c r="A23" s="149">
        <f>'Kala99 (19)'!AB39</f>
        <v>0</v>
      </c>
      <c r="B23" s="149">
        <f t="shared" si="0"/>
        <v>0</v>
      </c>
      <c r="C23" s="149">
        <f>VALUE('Kala99 (19)'!V39)</f>
        <v>0</v>
      </c>
      <c r="D23" s="149">
        <f>VALUE('Kala99 (19)'!T39)</f>
        <v>0</v>
      </c>
      <c r="E23" s="149">
        <f>VALUE('Kala99 (19)'!Q39)</f>
        <v>0</v>
      </c>
      <c r="F23" s="149">
        <f>VALUE('Kala99 (19)'!B39)</f>
        <v>0</v>
      </c>
    </row>
    <row r="24" spans="1:6">
      <c r="A24" s="149">
        <f>'Kala99 (19)'!AB40</f>
        <v>0</v>
      </c>
      <c r="B24" s="149">
        <f t="shared" si="0"/>
        <v>0</v>
      </c>
      <c r="C24" s="149">
        <f>VALUE('Kala99 (19)'!V40)</f>
        <v>0</v>
      </c>
      <c r="D24" s="149">
        <f>VALUE('Kala99 (19)'!T40)</f>
        <v>0</v>
      </c>
      <c r="E24" s="149">
        <f>VALUE('Kala99 (19)'!Q40)</f>
        <v>0</v>
      </c>
      <c r="F24" s="149">
        <f>VALUE('Kala99 (19)'!B40)</f>
        <v>0</v>
      </c>
    </row>
    <row r="25" spans="1:6">
      <c r="A25" s="149">
        <f>'Kala99 (19)'!AB41</f>
        <v>0</v>
      </c>
      <c r="B25" s="149">
        <f t="shared" si="0"/>
        <v>0</v>
      </c>
      <c r="C25" s="149">
        <f>VALUE('Kala99 (19)'!V41)</f>
        <v>0</v>
      </c>
      <c r="D25" s="149">
        <f>VALUE('Kala99 (19)'!T41)</f>
        <v>0</v>
      </c>
      <c r="E25" s="149">
        <f>VALUE('Kala99 (19)'!Q41)</f>
        <v>0</v>
      </c>
      <c r="F25" s="149">
        <f>VALUE('Kala99 (19)'!B41)</f>
        <v>0</v>
      </c>
    </row>
    <row r="26" spans="1:6">
      <c r="A26" s="149">
        <f>'Kala99 (19)'!AB42</f>
        <v>0</v>
      </c>
      <c r="B26" s="149">
        <f t="shared" si="0"/>
        <v>0</v>
      </c>
      <c r="C26" s="149">
        <f>VALUE('Kala99 (19)'!V42)</f>
        <v>0</v>
      </c>
      <c r="D26" s="149">
        <f>VALUE('Kala99 (19)'!T42)</f>
        <v>0</v>
      </c>
      <c r="E26" s="149">
        <f>VALUE('Kala99 (19)'!Q42)</f>
        <v>0</v>
      </c>
      <c r="F26" s="149">
        <f>VALUE('Kala99 (19)'!B42)</f>
        <v>0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172">
    <tabColor rgb="FF92D050"/>
  </sheetPr>
  <dimension ref="A1:AF29"/>
  <sheetViews>
    <sheetView zoomScale="70" zoomScaleNormal="7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276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273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6.6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0.75" customHeight="1">
      <c r="C8" s="333"/>
      <c r="D8" s="333"/>
      <c r="E8" s="333"/>
      <c r="F8" s="333"/>
      <c r="G8" s="333"/>
      <c r="O8" s="332"/>
      <c r="P8" s="332"/>
      <c r="Q8" s="332"/>
    </row>
    <row r="9" spans="1:32" ht="6.6" customHeight="1">
      <c r="O9" s="332"/>
      <c r="P9" s="332"/>
      <c r="Q9" s="332"/>
    </row>
    <row r="10" spans="1:32" ht="8.85" customHeight="1">
      <c r="C10" s="327" t="s">
        <v>10</v>
      </c>
      <c r="D10" s="327"/>
      <c r="E10" s="327"/>
      <c r="F10" s="327"/>
      <c r="G10" s="327"/>
      <c r="O10" s="332"/>
      <c r="P10" s="332"/>
      <c r="Q10" s="332"/>
    </row>
    <row r="11" spans="1:32" ht="2.25" customHeight="1">
      <c r="C11" s="327"/>
      <c r="D11" s="327"/>
      <c r="E11" s="327"/>
      <c r="F11" s="327"/>
      <c r="G11" s="327"/>
    </row>
    <row r="12" spans="1:32" ht="3.7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14.8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97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7.35" customHeight="1">
      <c r="W16" s="433"/>
      <c r="X16" s="433"/>
      <c r="Y16" s="433"/>
      <c r="Z16" s="433"/>
      <c r="AA16" s="433"/>
      <c r="AB16" s="433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167"/>
    </row>
    <row r="19" spans="1:31" ht="29.65" customHeight="1">
      <c r="A19" s="168"/>
      <c r="B19" s="340" t="s">
        <v>24</v>
      </c>
      <c r="C19" s="416"/>
      <c r="D19" s="204" t="s">
        <v>25</v>
      </c>
      <c r="E19" s="204" t="s">
        <v>26</v>
      </c>
      <c r="F19" s="204" t="s">
        <v>25</v>
      </c>
      <c r="G19" s="340" t="s">
        <v>26</v>
      </c>
      <c r="H19" s="416"/>
      <c r="I19" s="204" t="s">
        <v>25</v>
      </c>
      <c r="J19" s="204" t="s">
        <v>26</v>
      </c>
      <c r="K19" s="204" t="s">
        <v>25</v>
      </c>
      <c r="L19" s="204" t="s">
        <v>26</v>
      </c>
      <c r="M19" s="204" t="s">
        <v>25</v>
      </c>
      <c r="N19" s="340" t="s">
        <v>26</v>
      </c>
      <c r="O19" s="430"/>
      <c r="P19" s="416"/>
      <c r="Q19" s="340" t="s">
        <v>25</v>
      </c>
      <c r="R19" s="416"/>
      <c r="S19" s="204" t="s">
        <v>26</v>
      </c>
      <c r="T19" s="204" t="s">
        <v>25</v>
      </c>
      <c r="U19" s="204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167"/>
    </row>
    <row r="20" spans="1:31" ht="29.65" customHeight="1">
      <c r="A20" s="168"/>
      <c r="B20" s="423">
        <v>94700000</v>
      </c>
      <c r="C20" s="424"/>
      <c r="D20" s="160">
        <v>36</v>
      </c>
      <c r="E20" s="206">
        <v>0</v>
      </c>
      <c r="F20" s="160">
        <v>3</v>
      </c>
      <c r="G20" s="423">
        <v>0</v>
      </c>
      <c r="H20" s="424"/>
      <c r="I20" s="160">
        <v>0</v>
      </c>
      <c r="J20" s="208">
        <v>0</v>
      </c>
      <c r="K20" s="210">
        <v>1</v>
      </c>
      <c r="L20" s="208">
        <v>3000000</v>
      </c>
      <c r="M20" s="210">
        <v>40</v>
      </c>
      <c r="N20" s="425">
        <v>3000000</v>
      </c>
      <c r="O20" s="426"/>
      <c r="P20" s="427"/>
      <c r="Q20" s="428">
        <v>1</v>
      </c>
      <c r="R20" s="429"/>
      <c r="S20" s="208">
        <v>3000000</v>
      </c>
      <c r="T20" s="210">
        <v>45</v>
      </c>
      <c r="U20" s="208">
        <v>6000000</v>
      </c>
      <c r="V20" s="428">
        <v>46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203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431"/>
      <c r="AC21" s="432"/>
      <c r="AD21" s="166"/>
      <c r="AE21" s="167"/>
    </row>
    <row r="22" spans="1:31" ht="29.65" customHeight="1">
      <c r="A22" s="168"/>
      <c r="B22" s="417">
        <v>524405644930</v>
      </c>
      <c r="C22" s="418"/>
      <c r="D22" s="163">
        <v>4877</v>
      </c>
      <c r="E22" s="205">
        <v>186934878971</v>
      </c>
      <c r="F22" s="163">
        <v>1072</v>
      </c>
      <c r="G22" s="417">
        <v>52582792814</v>
      </c>
      <c r="H22" s="418"/>
      <c r="I22" s="163">
        <v>255</v>
      </c>
      <c r="J22" s="207">
        <v>175702353285</v>
      </c>
      <c r="K22" s="209">
        <v>481</v>
      </c>
      <c r="L22" s="207">
        <v>975433333578</v>
      </c>
      <c r="M22" s="209">
        <v>5011</v>
      </c>
      <c r="N22" s="419">
        <v>337859933152</v>
      </c>
      <c r="O22" s="420"/>
      <c r="P22" s="421"/>
      <c r="Q22" s="422">
        <v>1095</v>
      </c>
      <c r="R22" s="416"/>
      <c r="S22" s="207">
        <v>1476614697599</v>
      </c>
      <c r="T22" s="209">
        <v>6851</v>
      </c>
      <c r="U22" s="207">
        <v>1391024304657</v>
      </c>
      <c r="V22" s="422">
        <v>7069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204" t="s">
        <v>65</v>
      </c>
      <c r="AE22" s="167"/>
    </row>
    <row r="23" spans="1:31" ht="29.65" customHeight="1">
      <c r="A23" s="168"/>
      <c r="B23" s="417">
        <v>3753312327312</v>
      </c>
      <c r="C23" s="418"/>
      <c r="D23" s="163">
        <v>4182</v>
      </c>
      <c r="E23" s="205">
        <v>255173096400</v>
      </c>
      <c r="F23" s="163">
        <v>360</v>
      </c>
      <c r="G23" s="417">
        <v>130543079473</v>
      </c>
      <c r="H23" s="418"/>
      <c r="I23" s="163">
        <v>68</v>
      </c>
      <c r="J23" s="207">
        <v>1277441902719</v>
      </c>
      <c r="K23" s="209">
        <v>1177</v>
      </c>
      <c r="L23" s="207">
        <v>3281697039812</v>
      </c>
      <c r="M23" s="209">
        <v>4508</v>
      </c>
      <c r="N23" s="419">
        <v>1697707914209</v>
      </c>
      <c r="O23" s="420"/>
      <c r="P23" s="421"/>
      <c r="Q23" s="422">
        <v>654</v>
      </c>
      <c r="R23" s="416"/>
      <c r="S23" s="207">
        <v>4578038885212</v>
      </c>
      <c r="T23" s="209">
        <v>5717</v>
      </c>
      <c r="U23" s="207">
        <v>5152287281007</v>
      </c>
      <c r="V23" s="422">
        <v>5882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204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62.1" customHeight="1"/>
    <row r="26" spans="1:31" ht="62.85" customHeight="1"/>
    <row r="27" spans="1:31" ht="5.85" customHeight="1"/>
    <row r="28" spans="1:31" ht="22.15" customHeight="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  <row r="29" spans="1:31" ht="1.5" customHeight="1"/>
  </sheetData>
  <mergeCells count="54">
    <mergeCell ref="A28:R28"/>
    <mergeCell ref="Z22:AA22"/>
    <mergeCell ref="AB22:AC22"/>
    <mergeCell ref="B23:C23"/>
    <mergeCell ref="G23:H23"/>
    <mergeCell ref="N23:P23"/>
    <mergeCell ref="Q23:R23"/>
    <mergeCell ref="V23:W23"/>
    <mergeCell ref="X23:Y23"/>
    <mergeCell ref="Z23:AA23"/>
    <mergeCell ref="AB23:AC23"/>
    <mergeCell ref="B22:C22"/>
    <mergeCell ref="G22:H22"/>
    <mergeCell ref="N22:P22"/>
    <mergeCell ref="Q22:R22"/>
    <mergeCell ref="V22:W22"/>
    <mergeCell ref="X22:Y22"/>
    <mergeCell ref="B19:C19"/>
    <mergeCell ref="G19:H19"/>
    <mergeCell ref="N19:P19"/>
    <mergeCell ref="Q19:R19"/>
    <mergeCell ref="V19:W19"/>
    <mergeCell ref="B20:C20"/>
    <mergeCell ref="G20:H20"/>
    <mergeCell ref="O2:Q10"/>
    <mergeCell ref="Y2:AB2"/>
    <mergeCell ref="AB20:AC21"/>
    <mergeCell ref="N18:R18"/>
    <mergeCell ref="S18:T18"/>
    <mergeCell ref="U18:W18"/>
    <mergeCell ref="X18:Y19"/>
    <mergeCell ref="Z18:AA19"/>
    <mergeCell ref="N20:P20"/>
    <mergeCell ref="Q20:R20"/>
    <mergeCell ref="V20:W20"/>
    <mergeCell ref="X20:Y20"/>
    <mergeCell ref="Z20:AA20"/>
    <mergeCell ref="W3:AB4"/>
    <mergeCell ref="C4:G5"/>
    <mergeCell ref="AA5:AB6"/>
    <mergeCell ref="AD18:AD19"/>
    <mergeCell ref="W5:Z7"/>
    <mergeCell ref="C6:G8"/>
    <mergeCell ref="C10:G11"/>
    <mergeCell ref="A14:V15"/>
    <mergeCell ref="AC14:AF15"/>
    <mergeCell ref="W15:AB16"/>
    <mergeCell ref="B18:D18"/>
    <mergeCell ref="AB18:AC19"/>
    <mergeCell ref="E18:F18"/>
    <mergeCell ref="G18:I18"/>
    <mergeCell ref="J18:K18"/>
    <mergeCell ref="L18:M18"/>
    <mergeCell ref="W13:AB14"/>
  </mergeCells>
  <hyperlinks>
    <hyperlink ref="D20" r:id="rId1" display="http://172.16.90.7:88/ReportViewer.aspx?reportName=PProductStatisticsPecuniary&amp;@Clicked=Clicked&amp;@Detail=Pecuniar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AE00-000000000000}"/>
    <hyperlink ref="F20" r:id="rId2" display="http://172.16.90.7:88/ReportViewer.aspx?reportName=PProductStatisticsDetailReport&amp;@Clicked=Clicked&amp;@Detail=Wri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1000000}"/>
    <hyperlink ref="I20" r:id="rId3" display="http://172.16.90.7:88/ReportViewer.aspx?reportName=PProductStatisticsDetailReport&amp;@Clicked=Clicked&amp;@Detail=Incapaci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2000000}"/>
    <hyperlink ref="K20" r:id="rId4" display="http://172.16.90.7:88/ReportViewer.aspx?reportName=PProductStatisticsDetailReport&amp;@Clicked=Clicked&amp;@Detail=Absolution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3000000}"/>
    <hyperlink ref="M20" r:id="rId5" display="http://172.16.90.7:88/ReportViewer.aspx?reportName=PProductStatisticsDetailReport&amp;@Clicked=Clicked&amp;@Detail=Penal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4000000}"/>
    <hyperlink ref="Q20" r:id="rId6" display="http://172.16.90.7:88/ReportViewer.aspx?reportName=PProductStatisticsDetailReport&amp;@Clicked=Clicked&amp;@Detail=Remained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5000000}"/>
    <hyperlink ref="T20" r:id="rId7" display="http://172.16.90.7:88/ReportViewer.aspx?reportName=PProductStatisticsDetailReport&amp;@Clicked=Clicked&amp;@Detail=Out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6000000}"/>
    <hyperlink ref="V20" r:id="rId8" display="http://172.16.90.7:88/ReportViewer.aspx?reportName=PProductStatisticsDetailReport&amp;@Clicked=Clicked&amp;@Detail=In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7000000}"/>
    <hyperlink ref="D22" r:id="rId9" display="http://172.16.90.7:88/ReportViewer.aspx?reportName=PProductStatisticsPecuniary&amp;@Clicked=Clicked&amp;@Detail=Pecuniar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AE00-000008000000}"/>
    <hyperlink ref="F22" r:id="rId10" display="http://172.16.90.7:88/ReportViewer.aspx?reportName=PProductStatisticsDetailReport&amp;@Clicked=Clicked&amp;@Detail=Wri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9000000}"/>
    <hyperlink ref="I22" r:id="rId11" display="http://172.16.90.7:88/ReportViewer.aspx?reportName=PProductStatisticsDetailReport&amp;@Clicked=Clicked&amp;@Detail=Incapaci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A000000}"/>
    <hyperlink ref="K22" r:id="rId12" display="http://172.16.90.7:88/ReportViewer.aspx?reportName=PProductStatisticsDetailReport&amp;@Clicked=Clicked&amp;@Detail=Absolution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B000000}"/>
    <hyperlink ref="M22" r:id="rId13" display="http://172.16.90.7:88/ReportViewer.aspx?reportName=PProductStatisticsDetailReport&amp;@Clicked=Clicked&amp;@Detail=Penal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C000000}"/>
    <hyperlink ref="Q22" r:id="rId14" display="http://172.16.90.7:88/ReportViewer.aspx?reportName=PProductStatisticsDetailReport&amp;@Clicked=Clicked&amp;@Detail=Remained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D000000}"/>
    <hyperlink ref="T22" r:id="rId15" display="http://172.16.90.7:88/ReportViewer.aspx?reportName=PProductStatisticsDetailReport&amp;@Clicked=Clicked&amp;@Detail=Out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E000000}"/>
    <hyperlink ref="V22" r:id="rId16" display="http://172.16.90.7:88/ReportViewer.aspx?reportName=PProductStatisticsDetailReport&amp;@Clicked=Clicked&amp;@Detail=In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0F000000}"/>
    <hyperlink ref="D23" r:id="rId17" display="http://172.16.90.7:88/ReportViewer.aspx?reportName=PProductStatisticsPecuniary&amp;@Clicked=Clicked&amp;@Detail=Pecuniar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AE00-000010000000}"/>
    <hyperlink ref="F23" r:id="rId18" display="http://172.16.90.7:88/ReportViewer.aspx?reportName=PProductStatisticsDetailReport&amp;@Clicked=Clicked&amp;@Detail=Wri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11000000}"/>
    <hyperlink ref="I23" r:id="rId19" display="http://172.16.90.7:88/ReportViewer.aspx?reportName=PProductStatisticsDetailReport&amp;@Clicked=Clicked&amp;@Detail=Incapaci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12000000}"/>
    <hyperlink ref="K23" r:id="rId20" display="http://172.16.90.7:88/ReportViewer.aspx?reportName=PProductStatisticsDetailReport&amp;@Clicked=Clicked&amp;@Detail=Absolution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13000000}"/>
    <hyperlink ref="M23" r:id="rId21" display="http://172.16.90.7:88/ReportViewer.aspx?reportName=PProductStatisticsDetailReport&amp;@Clicked=Clicked&amp;@Detail=Penal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14000000}"/>
    <hyperlink ref="Q23" r:id="rId22" display="http://172.16.90.7:88/ReportViewer.aspx?reportName=PProductStatisticsDetailReport&amp;@Clicked=Clicked&amp;@Detail=Remained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15000000}"/>
    <hyperlink ref="T23" r:id="rId23" display="http://172.16.90.7:88/ReportViewer.aspx?reportName=PProductStatisticsDetailReport&amp;@Clicked=Clicked&amp;@Detail=Out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16000000}"/>
    <hyperlink ref="V23" r:id="rId24" display="http://172.16.90.7:88/ReportViewer.aspx?reportName=PProductStatisticsDetailReport&amp;@Clicked=Clicked&amp;@Detail=In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AE00-000017000000}"/>
  </hyperlinks>
  <pageMargins left="0.7" right="0.7" top="0.75" bottom="0.75" header="0.3" footer="0.3"/>
  <drawing r:id="rId25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173">
    <tabColor theme="7" tint="0.59999389629810485"/>
  </sheetPr>
  <dimension ref="A1:M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>
        <f>'Kala1400 (19)'!AB16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(19)'!AB18</f>
        <v>موضوع پرونده</v>
      </c>
      <c r="B2" s="149">
        <f>D2+E2-C2</f>
        <v>0</v>
      </c>
      <c r="C2" s="149">
        <f>VALUE('Kala1400 (19)'!V18)</f>
        <v>0</v>
      </c>
      <c r="D2" s="149">
        <f>VALUE('Kala1400 (19)'!T18)</f>
        <v>0</v>
      </c>
      <c r="E2" s="149">
        <f>VALUE('Kala1400 (19)'!Q18)</f>
        <v>0</v>
      </c>
      <c r="F2" s="149" t="e">
        <f>VALUE('Kala1400 (19)'!B18)</f>
        <v>#VALUE!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(19)'!AB19</f>
        <v>0</v>
      </c>
      <c r="B3" s="149" t="e">
        <f t="shared" ref="B3:B26" si="0">D3+E3-C3</f>
        <v>#VALUE!</v>
      </c>
      <c r="C3" s="149" t="e">
        <f>VALUE('Kala1400 (19)'!V19)</f>
        <v>#VALUE!</v>
      </c>
      <c r="D3" s="149" t="e">
        <f>VALUE('Kala1400 (19)'!T19)</f>
        <v>#VALUE!</v>
      </c>
      <c r="E3" s="149" t="e">
        <f>VALUE('Kala1400 (19)'!Q19)</f>
        <v>#VALUE!</v>
      </c>
      <c r="F3" s="149" t="e">
        <f>VALUE('Kala1400 (19)'!B19)</f>
        <v>#VALUE!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(19)'!AB20</f>
        <v>پرونده ويژه بهداشت، دارو و درمان</v>
      </c>
      <c r="B4" s="149">
        <f t="shared" si="0"/>
        <v>0</v>
      </c>
      <c r="C4" s="149">
        <f>VALUE('Kala1400 (19)'!V20)</f>
        <v>46</v>
      </c>
      <c r="D4" s="149">
        <f>VALUE('Kala1400 (19)'!T20)</f>
        <v>45</v>
      </c>
      <c r="E4" s="149">
        <f>VALUE('Kala1400 (19)'!Q20)</f>
        <v>1</v>
      </c>
      <c r="F4" s="149">
        <f>VALUE('Kala1400 (19)'!B20)</f>
        <v>94700000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(19)'!AB21</f>
        <v>0</v>
      </c>
      <c r="B5" s="149">
        <f t="shared" si="0"/>
        <v>0</v>
      </c>
      <c r="C5" s="149">
        <f>VALUE('Kala1400 (19)'!V21)</f>
        <v>0</v>
      </c>
      <c r="D5" s="149">
        <f>VALUE('Kala1400 (19)'!T21)</f>
        <v>0</v>
      </c>
      <c r="E5" s="149">
        <f>VALUE('Kala1400 (19)'!Q21)</f>
        <v>0</v>
      </c>
      <c r="F5" s="149">
        <f>VALUE('Kala1400 (19)'!B21)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 t="str">
        <f>'Kala1400 (19)'!AB22</f>
        <v>کالا و خدمات</v>
      </c>
      <c r="B6" s="149">
        <f t="shared" si="0"/>
        <v>877</v>
      </c>
      <c r="C6" s="149">
        <f>VALUE('Kala1400 (19)'!V22)</f>
        <v>7069</v>
      </c>
      <c r="D6" s="149">
        <f>VALUE('Kala1400 (19)'!T22)</f>
        <v>6851</v>
      </c>
      <c r="E6" s="149">
        <f>VALUE('Kala1400 (19)'!Q22)</f>
        <v>1095</v>
      </c>
      <c r="F6" s="149">
        <f>VALUE('Kala1400 (19)'!B22)</f>
        <v>524405644930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 t="str">
        <f>'Kala1400 (19)'!AB23</f>
        <v>پرونده قاچاق کالا و ارز</v>
      </c>
      <c r="B7" s="149">
        <f t="shared" si="0"/>
        <v>489</v>
      </c>
      <c r="C7" s="149">
        <f>VALUE('Kala1400 (19)'!V23)</f>
        <v>5882</v>
      </c>
      <c r="D7" s="149">
        <f>VALUE('Kala1400 (19)'!T23)</f>
        <v>5717</v>
      </c>
      <c r="E7" s="149">
        <f>VALUE('Kala1400 (19)'!Q23)</f>
        <v>654</v>
      </c>
      <c r="F7" s="149">
        <f>VALUE('Kala1400 (19)'!B23)</f>
        <v>3753312327312</v>
      </c>
    </row>
    <row r="8" spans="1:13">
      <c r="A8" s="149">
        <f>'Kala1400 (19)'!AB24</f>
        <v>0</v>
      </c>
      <c r="B8" s="149">
        <f t="shared" si="0"/>
        <v>0</v>
      </c>
      <c r="C8" s="149">
        <f>VALUE('Kala1400 (19)'!V24)</f>
        <v>0</v>
      </c>
      <c r="D8" s="149">
        <f>VALUE('Kala1400 (19)'!T24)</f>
        <v>0</v>
      </c>
      <c r="E8" s="149">
        <f>VALUE('Kala1400 (19)'!Q24)</f>
        <v>0</v>
      </c>
      <c r="F8" s="149">
        <f>VALUE('Kala1400 (19)'!B24)</f>
        <v>0</v>
      </c>
    </row>
    <row r="9" spans="1:13">
      <c r="A9" s="149">
        <f>'Kala1400 (19)'!AB25</f>
        <v>0</v>
      </c>
      <c r="B9" s="149">
        <f t="shared" si="0"/>
        <v>0</v>
      </c>
      <c r="C9" s="149">
        <f>VALUE('Kala1400 (19)'!V25)</f>
        <v>0</v>
      </c>
      <c r="D9" s="149">
        <f>VALUE('Kala1400 (19)'!T25)</f>
        <v>0</v>
      </c>
      <c r="E9" s="149">
        <f>VALUE('Kala1400 (19)'!Q25)</f>
        <v>0</v>
      </c>
      <c r="F9" s="149">
        <f>VALUE('Kala1400 (19)'!B25)</f>
        <v>0</v>
      </c>
    </row>
    <row r="10" spans="1:13">
      <c r="A10" s="149">
        <f>'Kala1400 (19)'!AB26</f>
        <v>0</v>
      </c>
      <c r="B10" s="149">
        <f t="shared" si="0"/>
        <v>0</v>
      </c>
      <c r="C10" s="149">
        <f>VALUE('Kala1400 (19)'!V26)</f>
        <v>0</v>
      </c>
      <c r="D10" s="149">
        <f>VALUE('Kala1400 (19)'!T26)</f>
        <v>0</v>
      </c>
      <c r="E10" s="149">
        <f>VALUE('Kala1400 (19)'!Q26)</f>
        <v>0</v>
      </c>
      <c r="F10" s="149">
        <f>VALUE('Kala1400 (19)'!B26)</f>
        <v>0</v>
      </c>
    </row>
    <row r="11" spans="1:13">
      <c r="A11" s="149">
        <f>'Kala1400 (19)'!AB27</f>
        <v>0</v>
      </c>
      <c r="B11" s="149">
        <f t="shared" si="0"/>
        <v>0</v>
      </c>
      <c r="C11" s="149">
        <f>VALUE('Kala1400 (19)'!V27)</f>
        <v>0</v>
      </c>
      <c r="D11" s="149">
        <f>VALUE('Kala1400 (19)'!T27)</f>
        <v>0</v>
      </c>
      <c r="E11" s="149">
        <f>VALUE('Kala1400 (19)'!Q27)</f>
        <v>0</v>
      </c>
      <c r="F11" s="149">
        <f>VALUE('Kala1400 (19)'!B27)</f>
        <v>0</v>
      </c>
    </row>
    <row r="12" spans="1:13">
      <c r="A12" s="149">
        <f>'Kala1400 (19)'!AB28</f>
        <v>0</v>
      </c>
      <c r="B12" s="149">
        <f t="shared" si="0"/>
        <v>0</v>
      </c>
      <c r="C12" s="149">
        <f>VALUE('Kala1400 (19)'!V28)</f>
        <v>0</v>
      </c>
      <c r="D12" s="149">
        <f>VALUE('Kala1400 (19)'!T28)</f>
        <v>0</v>
      </c>
      <c r="E12" s="149">
        <f>VALUE('Kala1400 (19)'!Q28)</f>
        <v>0</v>
      </c>
      <c r="F12" s="149">
        <f>VALUE('Kala1400 (19)'!B28)</f>
        <v>0</v>
      </c>
    </row>
    <row r="13" spans="1:13">
      <c r="A13" s="149">
        <f>'Kala1400 (19)'!AB29</f>
        <v>0</v>
      </c>
      <c r="B13" s="149">
        <f t="shared" si="0"/>
        <v>0</v>
      </c>
      <c r="C13" s="149">
        <f>VALUE('Kala1400 (19)'!V29)</f>
        <v>0</v>
      </c>
      <c r="D13" s="149">
        <f>VALUE('Kala1400 (19)'!T29)</f>
        <v>0</v>
      </c>
      <c r="E13" s="149">
        <f>VALUE('Kala1400 (19)'!Q29)</f>
        <v>0</v>
      </c>
      <c r="F13" s="149">
        <f>VALUE('Kala1400 (19)'!B29)</f>
        <v>0</v>
      </c>
    </row>
    <row r="14" spans="1:13">
      <c r="A14" s="149">
        <f>'Kala1400 (19)'!AB30</f>
        <v>0</v>
      </c>
      <c r="B14" s="149">
        <f t="shared" si="0"/>
        <v>0</v>
      </c>
      <c r="C14" s="149">
        <f>VALUE('Kala1400 (19)'!V30)</f>
        <v>0</v>
      </c>
      <c r="D14" s="149">
        <f>VALUE('Kala1400 (19)'!T30)</f>
        <v>0</v>
      </c>
      <c r="E14" s="149">
        <f>VALUE('Kala1400 (19)'!Q30)</f>
        <v>0</v>
      </c>
      <c r="F14" s="149">
        <f>VALUE('Kala1400 (19)'!B30)</f>
        <v>0</v>
      </c>
    </row>
    <row r="15" spans="1:13">
      <c r="A15" s="149">
        <f>'Kala1400 (19)'!AB31</f>
        <v>0</v>
      </c>
      <c r="B15" s="149">
        <f t="shared" si="0"/>
        <v>0</v>
      </c>
      <c r="C15" s="149">
        <f>VALUE('Kala1400 (19)'!V31)</f>
        <v>0</v>
      </c>
      <c r="D15" s="149">
        <f>VALUE('Kala1400 (19)'!T31)</f>
        <v>0</v>
      </c>
      <c r="E15" s="149">
        <f>VALUE('Kala1400 (19)'!Q31)</f>
        <v>0</v>
      </c>
      <c r="F15" s="149">
        <f>VALUE('Kala1400 (19)'!B31)</f>
        <v>0</v>
      </c>
    </row>
    <row r="16" spans="1:13">
      <c r="A16" s="149">
        <f>'Kala1400 (19)'!AB32</f>
        <v>0</v>
      </c>
      <c r="B16" s="149">
        <f t="shared" si="0"/>
        <v>0</v>
      </c>
      <c r="C16" s="149">
        <f>VALUE('Kala1400 (19)'!V32)</f>
        <v>0</v>
      </c>
      <c r="D16" s="149">
        <f>VALUE('Kala1400 (19)'!T32)</f>
        <v>0</v>
      </c>
      <c r="E16" s="149">
        <f>VALUE('Kala1400 (19)'!Q32)</f>
        <v>0</v>
      </c>
      <c r="F16" s="149">
        <f>VALUE('Kala1400 (19)'!B32)</f>
        <v>0</v>
      </c>
    </row>
    <row r="17" spans="1:6">
      <c r="A17" s="149">
        <f>'Kala1400 (19)'!AB33</f>
        <v>0</v>
      </c>
      <c r="B17" s="149">
        <f t="shared" si="0"/>
        <v>0</v>
      </c>
      <c r="C17" s="149">
        <f>VALUE('Kala1400 (19)'!V33)</f>
        <v>0</v>
      </c>
      <c r="D17" s="149">
        <f>VALUE('Kala1400 (19)'!T33)</f>
        <v>0</v>
      </c>
      <c r="E17" s="149">
        <f>VALUE('Kala1400 (19)'!Q33)</f>
        <v>0</v>
      </c>
      <c r="F17" s="149">
        <f>VALUE('Kala1400 (19)'!B33)</f>
        <v>0</v>
      </c>
    </row>
    <row r="18" spans="1:6">
      <c r="A18" s="149">
        <f>'Kala1400 (19)'!AB34</f>
        <v>0</v>
      </c>
      <c r="B18" s="149">
        <f t="shared" si="0"/>
        <v>0</v>
      </c>
      <c r="C18" s="149">
        <f>VALUE('Kala1400 (19)'!V34)</f>
        <v>0</v>
      </c>
      <c r="D18" s="149">
        <f>VALUE('Kala1400 (19)'!T34)</f>
        <v>0</v>
      </c>
      <c r="E18" s="149">
        <f>VALUE('Kala1400 (19)'!Q34)</f>
        <v>0</v>
      </c>
      <c r="F18" s="149">
        <f>VALUE('Kala1400 (19)'!B34)</f>
        <v>0</v>
      </c>
    </row>
    <row r="19" spans="1:6">
      <c r="A19" s="149">
        <f>'Kala1400 (19)'!AB35</f>
        <v>0</v>
      </c>
      <c r="B19" s="149">
        <f t="shared" si="0"/>
        <v>0</v>
      </c>
      <c r="C19" s="149">
        <f>VALUE('Kala1400 (19)'!V35)</f>
        <v>0</v>
      </c>
      <c r="D19" s="149">
        <f>VALUE('Kala1400 (19)'!T35)</f>
        <v>0</v>
      </c>
      <c r="E19" s="149">
        <f>VALUE('Kala1400 (19)'!Q35)</f>
        <v>0</v>
      </c>
      <c r="F19" s="149">
        <f>VALUE('Kala1400 (19)'!B35)</f>
        <v>0</v>
      </c>
    </row>
    <row r="20" spans="1:6">
      <c r="A20" s="149">
        <f>'Kala1400 (19)'!AB36</f>
        <v>0</v>
      </c>
      <c r="B20" s="149">
        <f t="shared" si="0"/>
        <v>0</v>
      </c>
      <c r="C20" s="149">
        <f>VALUE('Kala1400 (19)'!V36)</f>
        <v>0</v>
      </c>
      <c r="D20" s="149">
        <f>VALUE('Kala1400 (19)'!T36)</f>
        <v>0</v>
      </c>
      <c r="E20" s="149">
        <f>VALUE('Kala1400 (19)'!Q36)</f>
        <v>0</v>
      </c>
      <c r="F20" s="149">
        <f>VALUE('Kala1400 (19)'!B36)</f>
        <v>0</v>
      </c>
    </row>
    <row r="21" spans="1:6">
      <c r="A21" s="149">
        <f>'Kala1400 (19)'!AB37</f>
        <v>0</v>
      </c>
      <c r="B21" s="149">
        <f t="shared" si="0"/>
        <v>0</v>
      </c>
      <c r="C21" s="149">
        <f>VALUE('Kala1400 (19)'!V37)</f>
        <v>0</v>
      </c>
      <c r="D21" s="149">
        <f>VALUE('Kala1400 (19)'!T37)</f>
        <v>0</v>
      </c>
      <c r="E21" s="149">
        <f>VALUE('Kala1400 (19)'!Q37)</f>
        <v>0</v>
      </c>
      <c r="F21" s="149">
        <f>VALUE('Kala1400 (19)'!B37)</f>
        <v>0</v>
      </c>
    </row>
    <row r="22" spans="1:6">
      <c r="A22" s="149">
        <f>'Kala1400 (19)'!AB38</f>
        <v>0</v>
      </c>
      <c r="B22" s="149">
        <f t="shared" si="0"/>
        <v>0</v>
      </c>
      <c r="C22" s="149">
        <f>VALUE('Kala1400 (19)'!V38)</f>
        <v>0</v>
      </c>
      <c r="D22" s="149">
        <f>VALUE('Kala1400 (19)'!T38)</f>
        <v>0</v>
      </c>
      <c r="E22" s="149">
        <f>VALUE('Kala1400 (19)'!Q38)</f>
        <v>0</v>
      </c>
      <c r="F22" s="149">
        <f>VALUE('Kala1400 (19)'!B38)</f>
        <v>0</v>
      </c>
    </row>
    <row r="23" spans="1:6">
      <c r="A23" s="149">
        <f>'Kala1400 (19)'!AB39</f>
        <v>0</v>
      </c>
      <c r="B23" s="149">
        <f t="shared" si="0"/>
        <v>0</v>
      </c>
      <c r="C23" s="149">
        <f>VALUE('Kala1400 (19)'!V39)</f>
        <v>0</v>
      </c>
      <c r="D23" s="149">
        <f>VALUE('Kala1400 (19)'!T39)</f>
        <v>0</v>
      </c>
      <c r="E23" s="149">
        <f>VALUE('Kala1400 (19)'!Q39)</f>
        <v>0</v>
      </c>
      <c r="F23" s="149">
        <f>VALUE('Kala1400 (19)'!B39)</f>
        <v>0</v>
      </c>
    </row>
    <row r="24" spans="1:6">
      <c r="A24" s="149">
        <f>'Kala1400 (19)'!AB40</f>
        <v>0</v>
      </c>
      <c r="B24" s="149">
        <f t="shared" si="0"/>
        <v>0</v>
      </c>
      <c r="C24" s="149">
        <f>VALUE('Kala1400 (19)'!V40)</f>
        <v>0</v>
      </c>
      <c r="D24" s="149">
        <f>VALUE('Kala1400 (19)'!T40)</f>
        <v>0</v>
      </c>
      <c r="E24" s="149">
        <f>VALUE('Kala1400 (19)'!Q40)</f>
        <v>0</v>
      </c>
      <c r="F24" s="149">
        <f>VALUE('Kala1400 (19)'!B40)</f>
        <v>0</v>
      </c>
    </row>
    <row r="25" spans="1:6">
      <c r="A25" s="149">
        <f>'Kala1400 (19)'!AB41</f>
        <v>0</v>
      </c>
      <c r="B25" s="149">
        <f t="shared" si="0"/>
        <v>0</v>
      </c>
      <c r="C25" s="149">
        <f>VALUE('Kala1400 (19)'!V41)</f>
        <v>0</v>
      </c>
      <c r="D25" s="149">
        <f>VALUE('Kala1400 (19)'!T41)</f>
        <v>0</v>
      </c>
      <c r="E25" s="149">
        <f>VALUE('Kala1400 (19)'!Q41)</f>
        <v>0</v>
      </c>
      <c r="F25" s="149">
        <f>VALUE('Kala1400 (19)'!B41)</f>
        <v>0</v>
      </c>
    </row>
    <row r="26" spans="1:6">
      <c r="A26" s="149">
        <f>'Kala1400 (19)'!AB42</f>
        <v>0</v>
      </c>
      <c r="B26" s="149">
        <f t="shared" si="0"/>
        <v>0</v>
      </c>
      <c r="C26" s="149">
        <f>VALUE('Kala1400 (19)'!V42)</f>
        <v>0</v>
      </c>
      <c r="D26" s="149">
        <f>VALUE('Kala1400 (19)'!T42)</f>
        <v>0</v>
      </c>
      <c r="E26" s="149">
        <f>VALUE('Kala1400 (19)'!Q42)</f>
        <v>0</v>
      </c>
      <c r="F26" s="149">
        <f>VALUE('Kala1400 (19)'!B42)</f>
        <v>0</v>
      </c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174">
    <tabColor rgb="FF7030A0"/>
    <pageSetUpPr fitToPage="1"/>
  </sheetPr>
  <dimension ref="A3:J26"/>
  <sheetViews>
    <sheetView rightToLeft="1" zoomScale="80" zoomScaleNormal="80" workbookViewId="0">
      <selection activeCell="B18" sqref="B18:Y23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(19)'!$A$2:$G$10,2,FALSE),0)</f>
        <v>877</v>
      </c>
      <c r="D6" s="21">
        <f>IFERROR(VLOOKUP($A6,'FKala1400 (19)'!$A$2:$G$10,3,FALSE),0)</f>
        <v>7069</v>
      </c>
      <c r="E6" s="21">
        <f>IFERROR(VLOOKUP($A6,'FKala1400 (19)'!$A$2:$G$10,4,FALSE),0)</f>
        <v>6851</v>
      </c>
      <c r="F6" s="21">
        <f>IFERROR(VLOOKUP($A6,'FKala1400 (19)'!$A$2:$G$10,5,FALSE),0)</f>
        <v>1095</v>
      </c>
      <c r="G6" s="119">
        <f>IFERROR(VLOOKUP($A6,'FKala1400 (19)'!$A$2:$G$10,6,FALSE),0)</f>
        <v>524405644930</v>
      </c>
    </row>
    <row r="7" spans="1:10">
      <c r="A7" s="299"/>
      <c r="B7" s="23" t="s">
        <v>85</v>
      </c>
      <c r="C7" s="24">
        <f>IFERROR(VLOOKUP($A6,'FKala99 (19)'!$A$2:$G$10,2,FALSE),0)</f>
        <v>631</v>
      </c>
      <c r="D7" s="24">
        <f>IFERROR(VLOOKUP($A6,'FKala99 (19)'!$A$2:$G$10,3,FALSE),0)</f>
        <v>4455</v>
      </c>
      <c r="E7" s="24">
        <f>IFERROR(VLOOKUP($A6,'FKala99 (19)'!$A$2:$G$10,4,FALSE),0)</f>
        <v>4090</v>
      </c>
      <c r="F7" s="24">
        <f>IFERROR(VLOOKUP($A6,'FKala99 (19)'!$A$2:$G$10,5,FALSE),0)</f>
        <v>996</v>
      </c>
      <c r="G7" s="24">
        <f>IFERROR(VLOOKUP($A6,'FKala99 (19)'!$A$2:$G$10,6,FALSE),0)</f>
        <v>345865899026</v>
      </c>
    </row>
    <row r="8" spans="1:10" ht="30" customHeight="1" thickBot="1">
      <c r="A8" s="300"/>
      <c r="B8" s="26" t="s">
        <v>51</v>
      </c>
      <c r="C8" s="27">
        <f>IFERROR(C6/C7-1,"-")</f>
        <v>0.38985736925515058</v>
      </c>
      <c r="D8" s="27">
        <f>IFERROR(D6/D7-1,"-")</f>
        <v>0.58675645342311999</v>
      </c>
      <c r="E8" s="27">
        <f>IFERROR(E6/E7-1,"-")</f>
        <v>0.67506112469437651</v>
      </c>
      <c r="F8" s="27">
        <f>IFERROR(F6/F7-1,"-")</f>
        <v>9.9397590361445687E-2</v>
      </c>
      <c r="G8" s="27">
        <f>IFERROR(G6/G7-1,"-")</f>
        <v>0.5162108967862673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(19)'!$A$2:$G$10,2,FALSE),0)</f>
        <v>0</v>
      </c>
      <c r="D9" s="21">
        <f>IFERROR(VLOOKUP($A9,'FKala1400 (19)'!$A$2:$G$10,3,FALSE),0)</f>
        <v>46</v>
      </c>
      <c r="E9" s="21">
        <f>IFERROR(VLOOKUP($A9,'FKala1400 (19)'!$A$2:$G$10,4,FALSE),0)</f>
        <v>45</v>
      </c>
      <c r="F9" s="21">
        <f>IFERROR(VLOOKUP($A9,'FKala1400 (19)'!$A$2:$G$10,5,FALSE),0)</f>
        <v>1</v>
      </c>
      <c r="G9" s="55">
        <f>IFERROR(VLOOKUP($A9,'FKala1400 (19)'!$A$2:$G$10,6,FALSE),0)</f>
        <v>94700000</v>
      </c>
    </row>
    <row r="10" spans="1:10" ht="21" customHeight="1">
      <c r="A10" s="301"/>
      <c r="B10" s="23" t="s">
        <v>85</v>
      </c>
      <c r="C10" s="24">
        <f>IFERROR(VLOOKUP($A9,'FKala99 (19)'!$A$2:$G$10,2,FALSE),0)</f>
        <v>1</v>
      </c>
      <c r="D10" s="24">
        <f>IFERROR(VLOOKUP($A9,'FKala99 (19)'!$A$2:$G$10,3,FALSE),0)</f>
        <v>36</v>
      </c>
      <c r="E10" s="24">
        <f>IFERROR(VLOOKUP($A9,'FKala99 (19)'!$A$2:$G$10,4,FALSE),0)</f>
        <v>34</v>
      </c>
      <c r="F10" s="24">
        <f>IFERROR(VLOOKUP($A9,'FKala99 (19)'!$A$2:$G$10,5,FALSE),0)</f>
        <v>3</v>
      </c>
      <c r="G10" s="24">
        <f>IFERROR(VLOOKUP($A9,'FKala99 (19)'!$A$2:$G$10,6,FALSE),0)</f>
        <v>64600000</v>
      </c>
    </row>
    <row r="11" spans="1:10" ht="30" customHeight="1" thickBot="1">
      <c r="A11" s="301"/>
      <c r="B11" s="29" t="s">
        <v>51</v>
      </c>
      <c r="C11" s="30">
        <f>IFERROR(C9/C10-1,"-")</f>
        <v>-1</v>
      </c>
      <c r="D11" s="30">
        <f>IFERROR(D9/D10-1,"-")</f>
        <v>0.27777777777777768</v>
      </c>
      <c r="E11" s="30">
        <f>IFERROR(E9/E10-1,"-")</f>
        <v>0.32352941176470584</v>
      </c>
      <c r="F11" s="30">
        <f>IFERROR(F9/F10-1,"-")</f>
        <v>-0.66666666666666674</v>
      </c>
      <c r="G11" s="30">
        <f>IFERROR(G9/G10-1,"-")</f>
        <v>0.46594427244582048</v>
      </c>
    </row>
    <row r="12" spans="1:10" ht="21" customHeight="1">
      <c r="A12" s="302" t="s">
        <v>42</v>
      </c>
      <c r="B12" s="32" t="s">
        <v>104</v>
      </c>
      <c r="C12" s="33">
        <f>IFERROR(VLOOKUP($A12,'FKala1400 (19)'!$A$2:$G$10,2,FALSE),0)</f>
        <v>489</v>
      </c>
      <c r="D12" s="34">
        <f>IFERROR(VLOOKUP($A12,'FKala1400 (19)'!$A$2:$G$10,3,FALSE),0)</f>
        <v>5882</v>
      </c>
      <c r="E12" s="34">
        <f>IFERROR(VLOOKUP($A12,'FKala1400 (19)'!$A$2:$G$10,4,FALSE),0)</f>
        <v>5717</v>
      </c>
      <c r="F12" s="34">
        <f>IFERROR(VLOOKUP($A12,'FKala1400 (19)'!$A$2:$G$10,5,FALSE),0)</f>
        <v>654</v>
      </c>
      <c r="G12" s="57">
        <f>IFERROR(VLOOKUP($A12,'FKala1400 (19)'!$A$2:$G$10,6,FALSE),0)</f>
        <v>3753312327312</v>
      </c>
    </row>
    <row r="13" spans="1:10" ht="21" customHeight="1">
      <c r="A13" s="301"/>
      <c r="B13" s="23" t="s">
        <v>85</v>
      </c>
      <c r="C13" s="24">
        <f>IFERROR(VLOOKUP($A12,'FKala99 (19)'!$A$2:$G$10,2,FALSE),0)</f>
        <v>535</v>
      </c>
      <c r="D13" s="24">
        <f>IFERROR(VLOOKUP($A12,'FKala99 (19)'!$A$2:$G$10,3,FALSE),0)</f>
        <v>5414</v>
      </c>
      <c r="E13" s="24">
        <f>IFERROR(VLOOKUP($A12,'FKala99 (19)'!$A$2:$G$10,4,FALSE),0)</f>
        <v>5268</v>
      </c>
      <c r="F13" s="24">
        <f>IFERROR(VLOOKUP($A12,'FKala99 (19)'!$A$2:$G$10,5,FALSE),0)</f>
        <v>681</v>
      </c>
      <c r="G13" s="24">
        <f>IFERROR(VLOOKUP($A12,'FKala99 (19)'!$A$2:$G$10,6,FALSE),0)</f>
        <v>2323578219542</v>
      </c>
    </row>
    <row r="14" spans="1:10" ht="30" customHeight="1" thickBot="1">
      <c r="A14" s="301"/>
      <c r="B14" s="36" t="s">
        <v>51</v>
      </c>
      <c r="C14" s="30">
        <f>IFERROR(C12/C13-1,"-")</f>
        <v>-8.5981308411214985E-2</v>
      </c>
      <c r="D14" s="30">
        <f>IFERROR(D12/D13-1,"-")</f>
        <v>8.6442556335426746E-2</v>
      </c>
      <c r="E14" s="30">
        <f>IFERROR(E12/E13-1,"-")</f>
        <v>8.5231586940015092E-2</v>
      </c>
      <c r="F14" s="30">
        <f>IFERROR(F12/F13-1,"-")</f>
        <v>-3.9647577092510988E-2</v>
      </c>
      <c r="G14" s="30">
        <f>IFERROR(G12/G13-1,"-")</f>
        <v>0.6153156780974709</v>
      </c>
    </row>
    <row r="15" spans="1:10">
      <c r="A15" s="413" t="s">
        <v>59</v>
      </c>
      <c r="B15" s="37" t="s">
        <v>104</v>
      </c>
      <c r="C15" s="38">
        <f>C12+C9+C6</f>
        <v>1366</v>
      </c>
      <c r="D15" s="38">
        <f t="shared" ref="D15:G16" si="0">D12+D9+D6</f>
        <v>12997</v>
      </c>
      <c r="E15" s="38">
        <f t="shared" si="0"/>
        <v>12613</v>
      </c>
      <c r="F15" s="38">
        <f t="shared" si="0"/>
        <v>1750</v>
      </c>
      <c r="G15" s="38">
        <f t="shared" si="0"/>
        <v>4277812672242</v>
      </c>
    </row>
    <row r="16" spans="1:10" ht="21.75" thickBot="1">
      <c r="A16" s="414"/>
      <c r="B16" s="23" t="s">
        <v>85</v>
      </c>
      <c r="C16" s="40">
        <f>C13+C10+C7</f>
        <v>1167</v>
      </c>
      <c r="D16" s="40">
        <f t="shared" si="0"/>
        <v>9905</v>
      </c>
      <c r="E16" s="40">
        <f t="shared" si="0"/>
        <v>9392</v>
      </c>
      <c r="F16" s="40">
        <f t="shared" si="0"/>
        <v>1680</v>
      </c>
      <c r="G16" s="40">
        <f t="shared" si="0"/>
        <v>2669508718568</v>
      </c>
    </row>
    <row r="17" spans="1:7" ht="30" customHeight="1" thickBot="1">
      <c r="A17" s="415"/>
      <c r="B17" s="42" t="s">
        <v>51</v>
      </c>
      <c r="C17" s="43">
        <f>IFERROR(C15/C16-1,"-")</f>
        <v>0.17052270779777201</v>
      </c>
      <c r="D17" s="43">
        <f>IFERROR(D15/D16-1,"-")</f>
        <v>0.31216557294295799</v>
      </c>
      <c r="E17" s="43">
        <f>IFERROR(E15/E16-1,"-")</f>
        <v>0.34295144804088595</v>
      </c>
      <c r="F17" s="43">
        <f>IFERROR(F15/F16-1,"-")</f>
        <v>4.1666666666666741E-2</v>
      </c>
      <c r="G17" s="43">
        <f>IFERROR(G15/G16-1,"-")</f>
        <v>0.60247188648881411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175">
    <tabColor rgb="FF92D050"/>
  </sheetPr>
  <dimension ref="A1:AF29"/>
  <sheetViews>
    <sheetView zoomScale="80" zoomScaleNormal="8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105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277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275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15.6" customHeight="1">
      <c r="O8" s="332"/>
      <c r="P8" s="332"/>
      <c r="Q8" s="332"/>
      <c r="W8" s="442"/>
      <c r="X8" s="442"/>
      <c r="Y8" s="442"/>
      <c r="Z8" s="442"/>
    </row>
    <row r="9" spans="1:32" ht="10.35" customHeight="1">
      <c r="W9" s="442"/>
      <c r="X9" s="442"/>
      <c r="Y9" s="442"/>
      <c r="Z9" s="442"/>
    </row>
    <row r="10" spans="1:32" ht="7.35" customHeight="1"/>
    <row r="11" spans="1:32" ht="11.1" customHeight="1">
      <c r="C11" s="327" t="s">
        <v>10</v>
      </c>
      <c r="D11" s="327"/>
      <c r="E11" s="327"/>
      <c r="F11" s="327"/>
      <c r="G11" s="327"/>
    </row>
    <row r="12" spans="1:32" ht="3.7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14.8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97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7.35" customHeight="1">
      <c r="W16" s="433"/>
      <c r="X16" s="433"/>
      <c r="Y16" s="433"/>
      <c r="Z16" s="433"/>
      <c r="AA16" s="433"/>
      <c r="AB16" s="433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167"/>
    </row>
    <row r="19" spans="1:31" ht="29.65" customHeight="1">
      <c r="A19" s="168"/>
      <c r="B19" s="340" t="s">
        <v>24</v>
      </c>
      <c r="C19" s="416"/>
      <c r="D19" s="204" t="s">
        <v>25</v>
      </c>
      <c r="E19" s="204" t="s">
        <v>26</v>
      </c>
      <c r="F19" s="204" t="s">
        <v>25</v>
      </c>
      <c r="G19" s="340" t="s">
        <v>26</v>
      </c>
      <c r="H19" s="416"/>
      <c r="I19" s="204" t="s">
        <v>25</v>
      </c>
      <c r="J19" s="204" t="s">
        <v>26</v>
      </c>
      <c r="K19" s="204" t="s">
        <v>25</v>
      </c>
      <c r="L19" s="204" t="s">
        <v>26</v>
      </c>
      <c r="M19" s="204" t="s">
        <v>25</v>
      </c>
      <c r="N19" s="340" t="s">
        <v>26</v>
      </c>
      <c r="O19" s="430"/>
      <c r="P19" s="416"/>
      <c r="Q19" s="340" t="s">
        <v>25</v>
      </c>
      <c r="R19" s="416"/>
      <c r="S19" s="204" t="s">
        <v>26</v>
      </c>
      <c r="T19" s="204" t="s">
        <v>25</v>
      </c>
      <c r="U19" s="204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167"/>
    </row>
    <row r="20" spans="1:31" ht="29.65" customHeight="1">
      <c r="A20" s="168"/>
      <c r="B20" s="423">
        <v>4000000</v>
      </c>
      <c r="C20" s="424"/>
      <c r="D20" s="160">
        <v>1</v>
      </c>
      <c r="E20" s="206">
        <v>0</v>
      </c>
      <c r="F20" s="160">
        <v>10</v>
      </c>
      <c r="G20" s="423">
        <v>0</v>
      </c>
      <c r="H20" s="424"/>
      <c r="I20" s="160">
        <v>0</v>
      </c>
      <c r="J20" s="208">
        <v>0</v>
      </c>
      <c r="K20" s="210">
        <v>0</v>
      </c>
      <c r="L20" s="208">
        <v>0</v>
      </c>
      <c r="M20" s="210">
        <v>1</v>
      </c>
      <c r="N20" s="425">
        <v>0</v>
      </c>
      <c r="O20" s="426"/>
      <c r="P20" s="427"/>
      <c r="Q20" s="428">
        <v>4</v>
      </c>
      <c r="R20" s="429"/>
      <c r="S20" s="208">
        <v>0</v>
      </c>
      <c r="T20" s="210">
        <v>11</v>
      </c>
      <c r="U20" s="208">
        <v>0</v>
      </c>
      <c r="V20" s="428">
        <v>15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203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431"/>
      <c r="AC21" s="432"/>
      <c r="AD21" s="166"/>
      <c r="AE21" s="167"/>
    </row>
    <row r="22" spans="1:31" ht="29.65" customHeight="1">
      <c r="A22" s="168"/>
      <c r="B22" s="417">
        <v>3267921280</v>
      </c>
      <c r="C22" s="418"/>
      <c r="D22" s="163">
        <v>24</v>
      </c>
      <c r="E22" s="205">
        <v>56803000</v>
      </c>
      <c r="F22" s="163">
        <v>6</v>
      </c>
      <c r="G22" s="417">
        <v>55808205000</v>
      </c>
      <c r="H22" s="418"/>
      <c r="I22" s="163">
        <v>4</v>
      </c>
      <c r="J22" s="207">
        <v>11233820000</v>
      </c>
      <c r="K22" s="209">
        <v>5</v>
      </c>
      <c r="L22" s="207">
        <v>5772734600</v>
      </c>
      <c r="M22" s="209">
        <v>24</v>
      </c>
      <c r="N22" s="419">
        <v>68122384600</v>
      </c>
      <c r="O22" s="420"/>
      <c r="P22" s="421"/>
      <c r="Q22" s="422">
        <v>19</v>
      </c>
      <c r="R22" s="416"/>
      <c r="S22" s="207">
        <v>72254652600</v>
      </c>
      <c r="T22" s="209">
        <v>37</v>
      </c>
      <c r="U22" s="207">
        <v>138870215500</v>
      </c>
      <c r="V22" s="422">
        <v>47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204" t="s">
        <v>65</v>
      </c>
      <c r="AE22" s="167"/>
    </row>
    <row r="23" spans="1:31" ht="29.65" customHeight="1">
      <c r="A23" s="168"/>
      <c r="B23" s="417">
        <v>6260806365</v>
      </c>
      <c r="C23" s="418"/>
      <c r="D23" s="163">
        <v>34</v>
      </c>
      <c r="E23" s="205">
        <v>1713928892</v>
      </c>
      <c r="F23" s="163">
        <v>3</v>
      </c>
      <c r="G23" s="417">
        <v>0</v>
      </c>
      <c r="H23" s="418"/>
      <c r="I23" s="163">
        <v>0</v>
      </c>
      <c r="J23" s="207">
        <v>24548206772</v>
      </c>
      <c r="K23" s="209">
        <v>5</v>
      </c>
      <c r="L23" s="207">
        <v>7051087728</v>
      </c>
      <c r="M23" s="209">
        <v>43</v>
      </c>
      <c r="N23" s="419">
        <v>12527325046</v>
      </c>
      <c r="O23" s="420"/>
      <c r="P23" s="421"/>
      <c r="Q23" s="422">
        <v>10</v>
      </c>
      <c r="R23" s="416"/>
      <c r="S23" s="207">
        <v>33261223392</v>
      </c>
      <c r="T23" s="209">
        <v>50</v>
      </c>
      <c r="U23" s="207">
        <v>41930990638</v>
      </c>
      <c r="V23" s="422">
        <v>57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204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48.95" customHeight="1"/>
    <row r="26" spans="1:31" ht="49.5" customHeight="1"/>
    <row r="27" spans="1:31" ht="5.85" customHeight="1"/>
    <row r="28" spans="1:31" ht="22.15" customHeight="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  <row r="29" spans="1:31" ht="1.5" customHeight="1"/>
  </sheetData>
  <mergeCells count="54">
    <mergeCell ref="X23:Y23"/>
    <mergeCell ref="Z23:AA23"/>
    <mergeCell ref="AB23:AC23"/>
    <mergeCell ref="A28:R28"/>
    <mergeCell ref="O2:Q8"/>
    <mergeCell ref="W5:Z9"/>
    <mergeCell ref="C6:G7"/>
    <mergeCell ref="C11:G11"/>
    <mergeCell ref="X20:Y20"/>
    <mergeCell ref="Z20:AA20"/>
    <mergeCell ref="B19:C19"/>
    <mergeCell ref="G19:H19"/>
    <mergeCell ref="N19:P19"/>
    <mergeCell ref="Q19:R19"/>
    <mergeCell ref="V19:W19"/>
    <mergeCell ref="S18:T18"/>
    <mergeCell ref="B23:C23"/>
    <mergeCell ref="G23:H23"/>
    <mergeCell ref="N23:P23"/>
    <mergeCell ref="Q23:R23"/>
    <mergeCell ref="V23:W23"/>
    <mergeCell ref="AB20:AC21"/>
    <mergeCell ref="B22:C22"/>
    <mergeCell ref="G22:H22"/>
    <mergeCell ref="N22:P22"/>
    <mergeCell ref="Q22:R22"/>
    <mergeCell ref="V22:W22"/>
    <mergeCell ref="X22:Y22"/>
    <mergeCell ref="Z22:AA22"/>
    <mergeCell ref="B20:C20"/>
    <mergeCell ref="G20:H20"/>
    <mergeCell ref="N20:P20"/>
    <mergeCell ref="Q20:R20"/>
    <mergeCell ref="V20:W20"/>
    <mergeCell ref="AB22:AC22"/>
    <mergeCell ref="AD18:AD19"/>
    <mergeCell ref="W13:AB14"/>
    <mergeCell ref="A14:V15"/>
    <mergeCell ref="AC14:AF15"/>
    <mergeCell ref="W15:AB16"/>
    <mergeCell ref="B18:D18"/>
    <mergeCell ref="E18:F18"/>
    <mergeCell ref="G18:I18"/>
    <mergeCell ref="J18:K18"/>
    <mergeCell ref="L18:M18"/>
    <mergeCell ref="N18:R18"/>
    <mergeCell ref="U18:W18"/>
    <mergeCell ref="X18:Y19"/>
    <mergeCell ref="Z18:AA19"/>
    <mergeCell ref="Y2:AB2"/>
    <mergeCell ref="W3:AB4"/>
    <mergeCell ref="C4:G5"/>
    <mergeCell ref="AA5:AB6"/>
    <mergeCell ref="AB18:AC19"/>
  </mergeCells>
  <hyperlinks>
    <hyperlink ref="D20" r:id="rId1" display="http://172.16.90.7:88/ReportViewer.aspx?reportName=PProductStatisticsPecuniary&amp;@Clicked=Clicked&amp;@Detail=Pecuniar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B100-000000000000}"/>
    <hyperlink ref="F20" r:id="rId2" display="http://172.16.90.7:88/ReportViewer.aspx?reportName=PProductStatisticsDetailReport&amp;@Clicked=Clicked&amp;@Detail=Wri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1000000}"/>
    <hyperlink ref="I20" r:id="rId3" display="http://172.16.90.7:88/ReportViewer.aspx?reportName=PProductStatisticsDetailReport&amp;@Clicked=Clicked&amp;@Detail=Incapaci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2000000}"/>
    <hyperlink ref="K20" r:id="rId4" display="http://172.16.90.7:88/ReportViewer.aspx?reportName=PProductStatisticsDetailReport&amp;@Clicked=Clicked&amp;@Detail=Absolution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3000000}"/>
    <hyperlink ref="M20" r:id="rId5" display="http://172.16.90.7:88/ReportViewer.aspx?reportName=PProductStatisticsDetailReport&amp;@Clicked=Clicked&amp;@Detail=Penalty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4000000}"/>
    <hyperlink ref="Q20" r:id="rId6" display="http://172.16.90.7:88/ReportViewer.aspx?reportName=PProductStatisticsDetailReport&amp;@Clicked=Clicked&amp;@Detail=Remained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5000000}"/>
    <hyperlink ref="T20" r:id="rId7" display="http://172.16.90.7:88/ReportViewer.aspx?reportName=PProductStatisticsDetailReport&amp;@Clicked=Clicked&amp;@Detail=Out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6000000}"/>
    <hyperlink ref="V20" r:id="rId8" display="http://172.16.90.7:88/ReportViewer.aspx?reportName=PProductStatisticsDetailReport&amp;@Clicked=Clicked&amp;@Detail=Input&amp;@LCode=1&amp;@fromdatetime=1399/01/01&amp;@todatetime=1399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7000000}"/>
    <hyperlink ref="D22" r:id="rId9" display="http://172.16.90.7:88/ReportViewer.aspx?reportName=PProductStatisticsPecuniary&amp;@Clicked=Clicked&amp;@Detail=Pecuniar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B100-000008000000}"/>
    <hyperlink ref="F22" r:id="rId10" display="http://172.16.90.7:88/ReportViewer.aspx?reportName=PProductStatisticsDetailReport&amp;@Clicked=Clicked&amp;@Detail=Wri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9000000}"/>
    <hyperlink ref="I22" r:id="rId11" display="http://172.16.90.7:88/ReportViewer.aspx?reportName=PProductStatisticsDetailReport&amp;@Clicked=Clicked&amp;@Detail=Incapaci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A000000}"/>
    <hyperlink ref="K22" r:id="rId12" display="http://172.16.90.7:88/ReportViewer.aspx?reportName=PProductStatisticsDetailReport&amp;@Clicked=Clicked&amp;@Detail=Absolution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B000000}"/>
    <hyperlink ref="M22" r:id="rId13" display="http://172.16.90.7:88/ReportViewer.aspx?reportName=PProductStatisticsDetailReport&amp;@Clicked=Clicked&amp;@Detail=Penalty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C000000}"/>
    <hyperlink ref="Q22" r:id="rId14" display="http://172.16.90.7:88/ReportViewer.aspx?reportName=PProductStatisticsDetailReport&amp;@Clicked=Clicked&amp;@Detail=Remained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D000000}"/>
    <hyperlink ref="T22" r:id="rId15" display="http://172.16.90.7:88/ReportViewer.aspx?reportName=PProductStatisticsDetailReport&amp;@Clicked=Clicked&amp;@Detail=Out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E000000}"/>
    <hyperlink ref="V22" r:id="rId16" display="http://172.16.90.7:88/ReportViewer.aspx?reportName=PProductStatisticsDetailReport&amp;@Clicked=Clicked&amp;@Detail=Input&amp;@LCode=1&amp;@fromdatetime=1399/01/01&amp;@todatetime=1399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0F000000}"/>
    <hyperlink ref="D23" r:id="rId17" display="http://172.16.90.7:88/ReportViewer.aspx?reportName=PProductStatisticsPecuniary&amp;@Clicked=Clicked&amp;@Detail=Pecuniar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B100-000010000000}"/>
    <hyperlink ref="F23" r:id="rId18" display="http://172.16.90.7:88/ReportViewer.aspx?reportName=PProductStatisticsDetailReport&amp;@Clicked=Clicked&amp;@Detail=Wri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11000000}"/>
    <hyperlink ref="I23" r:id="rId19" display="http://172.16.90.7:88/ReportViewer.aspx?reportName=PProductStatisticsDetailReport&amp;@Clicked=Clicked&amp;@Detail=Incapaci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12000000}"/>
    <hyperlink ref="K23" r:id="rId20" display="http://172.16.90.7:88/ReportViewer.aspx?reportName=PProductStatisticsDetailReport&amp;@Clicked=Clicked&amp;@Detail=Absolution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13000000}"/>
    <hyperlink ref="M23" r:id="rId21" display="http://172.16.90.7:88/ReportViewer.aspx?reportName=PProductStatisticsDetailReport&amp;@Clicked=Clicked&amp;@Detail=Penalty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14000000}"/>
    <hyperlink ref="Q23" r:id="rId22" display="http://172.16.90.7:88/ReportViewer.aspx?reportName=PProductStatisticsDetailReport&amp;@Clicked=Clicked&amp;@Detail=Remained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15000000}"/>
    <hyperlink ref="T23" r:id="rId23" display="http://172.16.90.7:88/ReportViewer.aspx?reportName=PProductStatisticsDetailReport&amp;@Clicked=Clicked&amp;@Detail=Out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16000000}"/>
    <hyperlink ref="V23" r:id="rId24" display="http://172.16.90.7:88/ReportViewer.aspx?reportName=PProductStatisticsDetailReport&amp;@Clicked=Clicked&amp;@Detail=Input&amp;@LCode=1&amp;@fromdatetime=1399/01/01&amp;@todatetime=1399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100-000017000000}"/>
  </hyperlinks>
  <pageMargins left="0.7" right="0.7" top="0.75" bottom="0.75" header="0.3" footer="0.3"/>
  <drawing r:id="rId25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76">
    <tabColor theme="7" tint="0.59999389629810485"/>
  </sheetPr>
  <dimension ref="A1:F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16384" width="9.140625" style="149"/>
  </cols>
  <sheetData>
    <row r="1" spans="1:6">
      <c r="A1" s="149">
        <f>'Kala99 (20)'!AB16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</row>
    <row r="2" spans="1:6">
      <c r="A2" s="149" t="str">
        <f>'Kala99 (20)'!AB18</f>
        <v>موضوع پرونده</v>
      </c>
      <c r="B2" s="149">
        <f>D2+E2-C2</f>
        <v>0</v>
      </c>
      <c r="C2" s="149">
        <f>VALUE('Kala99 (20)'!V18)</f>
        <v>0</v>
      </c>
      <c r="D2" s="149">
        <f>VALUE('Kala99 (20)'!T18)</f>
        <v>0</v>
      </c>
      <c r="E2" s="149">
        <f>VALUE('Kala99 (20)'!Q18)</f>
        <v>0</v>
      </c>
      <c r="F2" s="149" t="e">
        <f>VALUE('Kala99 (20)'!B18)</f>
        <v>#VALUE!</v>
      </c>
    </row>
    <row r="3" spans="1:6">
      <c r="A3" s="149">
        <f>'Kala99 (20)'!AB19</f>
        <v>0</v>
      </c>
      <c r="B3" s="149" t="e">
        <f t="shared" ref="B3:B26" si="0">D3+E3-C3</f>
        <v>#VALUE!</v>
      </c>
      <c r="C3" s="149" t="e">
        <f>VALUE('Kala99 (20)'!V19)</f>
        <v>#VALUE!</v>
      </c>
      <c r="D3" s="149" t="e">
        <f>VALUE('Kala99 (20)'!T19)</f>
        <v>#VALUE!</v>
      </c>
      <c r="E3" s="149" t="e">
        <f>VALUE('Kala99 (20)'!Q19)</f>
        <v>#VALUE!</v>
      </c>
      <c r="F3" s="149" t="e">
        <f>VALUE('Kala99 (20)'!B19)</f>
        <v>#VALUE!</v>
      </c>
    </row>
    <row r="4" spans="1:6">
      <c r="A4" s="149" t="str">
        <f>'Kala99 (20)'!AB20</f>
        <v>پرونده ويژه بهداشت، دارو و درمان</v>
      </c>
      <c r="B4" s="149">
        <f t="shared" si="0"/>
        <v>0</v>
      </c>
      <c r="C4" s="149">
        <f>VALUE('Kala99 (20)'!V20)</f>
        <v>15</v>
      </c>
      <c r="D4" s="149">
        <f>VALUE('Kala99 (20)'!T20)</f>
        <v>11</v>
      </c>
      <c r="E4" s="149">
        <f>VALUE('Kala99 (20)'!Q20)</f>
        <v>4</v>
      </c>
      <c r="F4" s="149">
        <f>VALUE('Kala99 (20)'!B20)</f>
        <v>4000000</v>
      </c>
    </row>
    <row r="5" spans="1:6">
      <c r="A5" s="149">
        <f>'Kala99 (20)'!AB21</f>
        <v>0</v>
      </c>
      <c r="B5" s="149">
        <f t="shared" si="0"/>
        <v>0</v>
      </c>
      <c r="C5" s="149">
        <f>VALUE('Kala99 (20)'!V21)</f>
        <v>0</v>
      </c>
      <c r="D5" s="149">
        <f>VALUE('Kala99 (20)'!T21)</f>
        <v>0</v>
      </c>
      <c r="E5" s="149">
        <f>VALUE('Kala99 (20)'!Q21)</f>
        <v>0</v>
      </c>
      <c r="F5" s="149">
        <f>VALUE('Kala99 (20)'!B21)</f>
        <v>0</v>
      </c>
    </row>
    <row r="6" spans="1:6">
      <c r="A6" s="149" t="str">
        <f>'Kala99 (20)'!AB22</f>
        <v>کالا و خدمات</v>
      </c>
      <c r="B6" s="149">
        <f t="shared" si="0"/>
        <v>9</v>
      </c>
      <c r="C6" s="149">
        <f>VALUE('Kala99 (20)'!V22)</f>
        <v>47</v>
      </c>
      <c r="D6" s="149">
        <f>VALUE('Kala99 (20)'!T22)</f>
        <v>37</v>
      </c>
      <c r="E6" s="149">
        <f>VALUE('Kala99 (20)'!Q22)</f>
        <v>19</v>
      </c>
      <c r="F6" s="149">
        <f>VALUE('Kala99 (20)'!B22)</f>
        <v>3267921280</v>
      </c>
    </row>
    <row r="7" spans="1:6">
      <c r="A7" s="149" t="str">
        <f>'Kala99 (20)'!AB23</f>
        <v>پرونده قاچاق کالا و ارز</v>
      </c>
      <c r="B7" s="149">
        <f t="shared" si="0"/>
        <v>3</v>
      </c>
      <c r="C7" s="149">
        <f>VALUE('Kala99 (20)'!V23)</f>
        <v>57</v>
      </c>
      <c r="D7" s="149">
        <f>VALUE('Kala99 (20)'!T23)</f>
        <v>50</v>
      </c>
      <c r="E7" s="149">
        <f>VALUE('Kala99 (20)'!Q23)</f>
        <v>10</v>
      </c>
      <c r="F7" s="149">
        <f>VALUE('Kala99 (20)'!B23)</f>
        <v>6260806365</v>
      </c>
    </row>
    <row r="8" spans="1:6">
      <c r="A8" s="149">
        <f>'Kala99 (20)'!AB24</f>
        <v>0</v>
      </c>
      <c r="B8" s="149">
        <f t="shared" si="0"/>
        <v>0</v>
      </c>
      <c r="C8" s="149">
        <f>VALUE('Kala99 (20)'!V24)</f>
        <v>0</v>
      </c>
      <c r="D8" s="149">
        <f>VALUE('Kala99 (20)'!T24)</f>
        <v>0</v>
      </c>
      <c r="E8" s="149">
        <f>VALUE('Kala99 (20)'!Q24)</f>
        <v>0</v>
      </c>
      <c r="F8" s="149">
        <f>VALUE('Kala99 (20)'!B24)</f>
        <v>0</v>
      </c>
    </row>
    <row r="9" spans="1:6">
      <c r="A9" s="149">
        <f>'Kala99 (20)'!AB25</f>
        <v>0</v>
      </c>
      <c r="B9" s="149">
        <f t="shared" si="0"/>
        <v>0</v>
      </c>
      <c r="C9" s="149">
        <f>VALUE('Kala99 (20)'!V25)</f>
        <v>0</v>
      </c>
      <c r="D9" s="149">
        <f>VALUE('Kala99 (20)'!T25)</f>
        <v>0</v>
      </c>
      <c r="E9" s="149">
        <f>VALUE('Kala99 (20)'!Q25)</f>
        <v>0</v>
      </c>
      <c r="F9" s="149">
        <f>VALUE('Kala99 (20)'!B25)</f>
        <v>0</v>
      </c>
    </row>
    <row r="10" spans="1:6">
      <c r="A10" s="149">
        <f>'Kala99 (20)'!AB26</f>
        <v>0</v>
      </c>
      <c r="B10" s="149">
        <f t="shared" si="0"/>
        <v>0</v>
      </c>
      <c r="C10" s="149">
        <f>VALUE('Kala99 (20)'!V26)</f>
        <v>0</v>
      </c>
      <c r="D10" s="149">
        <f>VALUE('Kala99 (20)'!T26)</f>
        <v>0</v>
      </c>
      <c r="E10" s="149">
        <f>VALUE('Kala99 (20)'!Q26)</f>
        <v>0</v>
      </c>
      <c r="F10" s="149">
        <f>VALUE('Kala99 (20)'!B26)</f>
        <v>0</v>
      </c>
    </row>
    <row r="11" spans="1:6">
      <c r="A11" s="149">
        <f>'Kala99 (20)'!AB27</f>
        <v>0</v>
      </c>
      <c r="B11" s="149">
        <f t="shared" si="0"/>
        <v>0</v>
      </c>
      <c r="C11" s="149">
        <f>VALUE('Kala99 (20)'!V27)</f>
        <v>0</v>
      </c>
      <c r="D11" s="149">
        <f>VALUE('Kala99 (20)'!T27)</f>
        <v>0</v>
      </c>
      <c r="E11" s="149">
        <f>VALUE('Kala99 (20)'!Q27)</f>
        <v>0</v>
      </c>
      <c r="F11" s="149">
        <f>VALUE('Kala99 (20)'!B27)</f>
        <v>0</v>
      </c>
    </row>
    <row r="12" spans="1:6">
      <c r="A12" s="149">
        <f>'Kala99 (20)'!AB28</f>
        <v>0</v>
      </c>
      <c r="B12" s="149">
        <f t="shared" si="0"/>
        <v>0</v>
      </c>
      <c r="C12" s="149">
        <f>VALUE('Kala99 (20)'!V28)</f>
        <v>0</v>
      </c>
      <c r="D12" s="149">
        <f>VALUE('Kala99 (20)'!T28)</f>
        <v>0</v>
      </c>
      <c r="E12" s="149">
        <f>VALUE('Kala99 (20)'!Q28)</f>
        <v>0</v>
      </c>
      <c r="F12" s="149">
        <f>VALUE('Kala99 (20)'!B28)</f>
        <v>0</v>
      </c>
    </row>
    <row r="13" spans="1:6">
      <c r="A13" s="149">
        <f>'Kala99 (20)'!AB29</f>
        <v>0</v>
      </c>
      <c r="B13" s="149">
        <f t="shared" si="0"/>
        <v>0</v>
      </c>
      <c r="C13" s="149">
        <f>VALUE('Kala99 (20)'!V29)</f>
        <v>0</v>
      </c>
      <c r="D13" s="149">
        <f>VALUE('Kala99 (20)'!T29)</f>
        <v>0</v>
      </c>
      <c r="E13" s="149">
        <f>VALUE('Kala99 (20)'!Q29)</f>
        <v>0</v>
      </c>
      <c r="F13" s="149">
        <f>VALUE('Kala99 (20)'!B29)</f>
        <v>0</v>
      </c>
    </row>
    <row r="14" spans="1:6">
      <c r="A14" s="149">
        <f>'Kala99 (20)'!AB30</f>
        <v>0</v>
      </c>
      <c r="B14" s="149">
        <f t="shared" si="0"/>
        <v>0</v>
      </c>
      <c r="C14" s="149">
        <f>VALUE('Kala99 (20)'!V30)</f>
        <v>0</v>
      </c>
      <c r="D14" s="149">
        <f>VALUE('Kala99 (20)'!T30)</f>
        <v>0</v>
      </c>
      <c r="E14" s="149">
        <f>VALUE('Kala99 (20)'!Q30)</f>
        <v>0</v>
      </c>
      <c r="F14" s="149">
        <f>VALUE('Kala99 (20)'!B30)</f>
        <v>0</v>
      </c>
    </row>
    <row r="15" spans="1:6">
      <c r="A15" s="149">
        <f>'Kala99 (20)'!AB31</f>
        <v>0</v>
      </c>
      <c r="B15" s="149">
        <f t="shared" si="0"/>
        <v>0</v>
      </c>
      <c r="C15" s="149">
        <f>VALUE('Kala99 (20)'!V31)</f>
        <v>0</v>
      </c>
      <c r="D15" s="149">
        <f>VALUE('Kala99 (20)'!T31)</f>
        <v>0</v>
      </c>
      <c r="E15" s="149">
        <f>VALUE('Kala99 (20)'!Q31)</f>
        <v>0</v>
      </c>
      <c r="F15" s="149">
        <f>VALUE('Kala99 (20)'!B31)</f>
        <v>0</v>
      </c>
    </row>
    <row r="16" spans="1:6">
      <c r="A16" s="149">
        <f>'Kala99 (20)'!AB32</f>
        <v>0</v>
      </c>
      <c r="B16" s="149">
        <f t="shared" si="0"/>
        <v>0</v>
      </c>
      <c r="C16" s="149">
        <f>VALUE('Kala99 (20)'!V32)</f>
        <v>0</v>
      </c>
      <c r="D16" s="149">
        <f>VALUE('Kala99 (20)'!T32)</f>
        <v>0</v>
      </c>
      <c r="E16" s="149">
        <f>VALUE('Kala99 (20)'!Q32)</f>
        <v>0</v>
      </c>
      <c r="F16" s="149">
        <f>VALUE('Kala99 (20)'!B32)</f>
        <v>0</v>
      </c>
    </row>
    <row r="17" spans="1:6">
      <c r="A17" s="149">
        <f>'Kala99 (20)'!AB33</f>
        <v>0</v>
      </c>
      <c r="B17" s="149">
        <f t="shared" si="0"/>
        <v>0</v>
      </c>
      <c r="C17" s="149">
        <f>VALUE('Kala99 (20)'!V33)</f>
        <v>0</v>
      </c>
      <c r="D17" s="149">
        <f>VALUE('Kala99 (20)'!T33)</f>
        <v>0</v>
      </c>
      <c r="E17" s="149">
        <f>VALUE('Kala99 (20)'!Q33)</f>
        <v>0</v>
      </c>
      <c r="F17" s="149">
        <f>VALUE('Kala99 (20)'!B33)</f>
        <v>0</v>
      </c>
    </row>
    <row r="18" spans="1:6">
      <c r="A18" s="149">
        <f>'Kala99 (20)'!AB34</f>
        <v>0</v>
      </c>
      <c r="B18" s="149">
        <f t="shared" si="0"/>
        <v>0</v>
      </c>
      <c r="C18" s="149">
        <f>VALUE('Kala99 (20)'!V34)</f>
        <v>0</v>
      </c>
      <c r="D18" s="149">
        <f>VALUE('Kala99 (20)'!T34)</f>
        <v>0</v>
      </c>
      <c r="E18" s="149">
        <f>VALUE('Kala99 (20)'!Q34)</f>
        <v>0</v>
      </c>
      <c r="F18" s="149">
        <f>VALUE('Kala99 (20)'!B34)</f>
        <v>0</v>
      </c>
    </row>
    <row r="19" spans="1:6">
      <c r="A19" s="149">
        <f>'Kala99 (20)'!AB35</f>
        <v>0</v>
      </c>
      <c r="B19" s="149">
        <f t="shared" si="0"/>
        <v>0</v>
      </c>
      <c r="C19" s="149">
        <f>VALUE('Kala99 (20)'!V35)</f>
        <v>0</v>
      </c>
      <c r="D19" s="149">
        <f>VALUE('Kala99 (20)'!T35)</f>
        <v>0</v>
      </c>
      <c r="E19" s="149">
        <f>VALUE('Kala99 (20)'!Q35)</f>
        <v>0</v>
      </c>
      <c r="F19" s="149">
        <f>VALUE('Kala99 (20)'!B35)</f>
        <v>0</v>
      </c>
    </row>
    <row r="20" spans="1:6">
      <c r="A20" s="149">
        <f>'Kala99 (20)'!AB36</f>
        <v>0</v>
      </c>
      <c r="B20" s="149">
        <f t="shared" si="0"/>
        <v>0</v>
      </c>
      <c r="C20" s="149">
        <f>VALUE('Kala99 (20)'!V36)</f>
        <v>0</v>
      </c>
      <c r="D20" s="149">
        <f>VALUE('Kala99 (20)'!T36)</f>
        <v>0</v>
      </c>
      <c r="E20" s="149">
        <f>VALUE('Kala99 (20)'!Q36)</f>
        <v>0</v>
      </c>
      <c r="F20" s="149">
        <f>VALUE('Kala99 (20)'!B36)</f>
        <v>0</v>
      </c>
    </row>
    <row r="21" spans="1:6">
      <c r="A21" s="149">
        <f>'Kala99 (20)'!AB37</f>
        <v>0</v>
      </c>
      <c r="B21" s="149">
        <f t="shared" si="0"/>
        <v>0</v>
      </c>
      <c r="C21" s="149">
        <f>VALUE('Kala99 (20)'!V37)</f>
        <v>0</v>
      </c>
      <c r="D21" s="149">
        <f>VALUE('Kala99 (20)'!T37)</f>
        <v>0</v>
      </c>
      <c r="E21" s="149">
        <f>VALUE('Kala99 (20)'!Q37)</f>
        <v>0</v>
      </c>
      <c r="F21" s="149">
        <f>VALUE('Kala99 (20)'!B37)</f>
        <v>0</v>
      </c>
    </row>
    <row r="22" spans="1:6">
      <c r="A22" s="149">
        <f>'Kala99 (20)'!AB38</f>
        <v>0</v>
      </c>
      <c r="B22" s="149">
        <f t="shared" si="0"/>
        <v>0</v>
      </c>
      <c r="C22" s="149">
        <f>VALUE('Kala99 (20)'!V38)</f>
        <v>0</v>
      </c>
      <c r="D22" s="149">
        <f>VALUE('Kala99 (20)'!T38)</f>
        <v>0</v>
      </c>
      <c r="E22" s="149">
        <f>VALUE('Kala99 (20)'!Q38)</f>
        <v>0</v>
      </c>
      <c r="F22" s="149">
        <f>VALUE('Kala99 (20)'!B38)</f>
        <v>0</v>
      </c>
    </row>
    <row r="23" spans="1:6">
      <c r="A23" s="149">
        <f>'Kala99 (20)'!AB39</f>
        <v>0</v>
      </c>
      <c r="B23" s="149">
        <f t="shared" si="0"/>
        <v>0</v>
      </c>
      <c r="C23" s="149">
        <f>VALUE('Kala99 (20)'!V39)</f>
        <v>0</v>
      </c>
      <c r="D23" s="149">
        <f>VALUE('Kala99 (20)'!T39)</f>
        <v>0</v>
      </c>
      <c r="E23" s="149">
        <f>VALUE('Kala99 (20)'!Q39)</f>
        <v>0</v>
      </c>
      <c r="F23" s="149">
        <f>VALUE('Kala99 (20)'!B39)</f>
        <v>0</v>
      </c>
    </row>
    <row r="24" spans="1:6">
      <c r="A24" s="149">
        <f>'Kala99 (20)'!AB40</f>
        <v>0</v>
      </c>
      <c r="B24" s="149">
        <f t="shared" si="0"/>
        <v>0</v>
      </c>
      <c r="C24" s="149">
        <f>VALUE('Kala99 (20)'!V40)</f>
        <v>0</v>
      </c>
      <c r="D24" s="149">
        <f>VALUE('Kala99 (20)'!T40)</f>
        <v>0</v>
      </c>
      <c r="E24" s="149">
        <f>VALUE('Kala99 (20)'!Q40)</f>
        <v>0</v>
      </c>
      <c r="F24" s="149">
        <f>VALUE('Kala99 (20)'!B40)</f>
        <v>0</v>
      </c>
    </row>
    <row r="25" spans="1:6">
      <c r="A25" s="149">
        <f>'Kala99 (20)'!AB41</f>
        <v>0</v>
      </c>
      <c r="B25" s="149">
        <f t="shared" si="0"/>
        <v>0</v>
      </c>
      <c r="C25" s="149">
        <f>VALUE('Kala99 (20)'!V41)</f>
        <v>0</v>
      </c>
      <c r="D25" s="149">
        <f>VALUE('Kala99 (20)'!T41)</f>
        <v>0</v>
      </c>
      <c r="E25" s="149">
        <f>VALUE('Kala99 (20)'!Q41)</f>
        <v>0</v>
      </c>
      <c r="F25" s="149">
        <f>VALUE('Kala99 (20)'!B41)</f>
        <v>0</v>
      </c>
    </row>
    <row r="26" spans="1:6">
      <c r="A26" s="149">
        <f>'Kala99 (20)'!AB42</f>
        <v>0</v>
      </c>
      <c r="B26" s="149">
        <f t="shared" si="0"/>
        <v>0</v>
      </c>
      <c r="C26" s="149">
        <f>VALUE('Kala99 (20)'!V42)</f>
        <v>0</v>
      </c>
      <c r="D26" s="149">
        <f>VALUE('Kala99 (20)'!T42)</f>
        <v>0</v>
      </c>
      <c r="E26" s="149">
        <f>VALUE('Kala99 (20)'!Q42)</f>
        <v>0</v>
      </c>
      <c r="F26" s="149">
        <f>VALUE('Kala99 (20)'!B42)</f>
        <v>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77">
    <tabColor rgb="FF92D050"/>
  </sheetPr>
  <dimension ref="A1:AF29"/>
  <sheetViews>
    <sheetView zoomScale="70" zoomScaleNormal="70" workbookViewId="0">
      <selection activeCell="B18" sqref="B18:Y23"/>
    </sheetView>
  </sheetViews>
  <sheetFormatPr defaultRowHeight="12.75"/>
  <cols>
    <col min="1" max="1" width="1.28515625" style="170" customWidth="1"/>
    <col min="2" max="2" width="11.5703125" style="170" customWidth="1"/>
    <col min="3" max="3" width="2.5703125" style="170" customWidth="1"/>
    <col min="4" max="4" width="9" style="170" customWidth="1"/>
    <col min="5" max="5" width="12.85546875" style="170" customWidth="1"/>
    <col min="6" max="6" width="7.7109375" style="170" customWidth="1"/>
    <col min="7" max="7" width="18" style="170" customWidth="1"/>
    <col min="8" max="8" width="1.28515625" style="170" customWidth="1"/>
    <col min="9" max="9" width="11.5703125" style="170" customWidth="1"/>
    <col min="10" max="10" width="12.85546875" style="170" customWidth="1"/>
    <col min="11" max="11" width="7.7109375" style="170" customWidth="1"/>
    <col min="12" max="12" width="12.85546875" style="170" customWidth="1"/>
    <col min="13" max="13" width="7.7109375" style="170" customWidth="1"/>
    <col min="14" max="14" width="1.28515625" style="170" customWidth="1"/>
    <col min="15" max="15" width="11.5703125" style="170" customWidth="1"/>
    <col min="16" max="16" width="2.5703125" style="170" customWidth="1"/>
    <col min="17" max="17" width="1.5703125" style="170" customWidth="1"/>
    <col min="18" max="18" width="8.7109375" style="170" customWidth="1"/>
    <col min="19" max="19" width="12.85546875" style="170" customWidth="1"/>
    <col min="20" max="20" width="7.7109375" style="170" customWidth="1"/>
    <col min="21" max="21" width="12.85546875" style="170" customWidth="1"/>
    <col min="22" max="22" width="5.140625" style="170" customWidth="1"/>
    <col min="23" max="23" width="2.5703125" style="170" customWidth="1"/>
    <col min="24" max="24" width="25.7109375" style="170" customWidth="1"/>
    <col min="25" max="25" width="10.28515625" style="170" customWidth="1"/>
    <col min="26" max="26" width="1.28515625" style="170" customWidth="1"/>
    <col min="27" max="27" width="6.42578125" style="170" customWidth="1"/>
    <col min="28" max="28" width="10.28515625" style="170" customWidth="1"/>
    <col min="29" max="29" width="2.5703125" style="170" customWidth="1"/>
    <col min="30" max="30" width="5.140625" style="170" customWidth="1"/>
    <col min="31" max="31" width="0.85546875" style="170" customWidth="1"/>
    <col min="32" max="32" width="0.42578125" style="170" customWidth="1"/>
    <col min="33" max="33" width="0.28515625" style="170" customWidth="1"/>
    <col min="34" max="16384" width="9.140625" style="170"/>
  </cols>
  <sheetData>
    <row r="1" spans="1:32" ht="44.45" customHeight="1"/>
    <row r="2" spans="1:32" ht="14.85" customHeight="1">
      <c r="O2" s="332"/>
      <c r="P2" s="332"/>
      <c r="Q2" s="332"/>
      <c r="Y2" s="334" t="s">
        <v>274</v>
      </c>
      <c r="Z2" s="334"/>
      <c r="AA2" s="334"/>
      <c r="AB2" s="334"/>
    </row>
    <row r="3" spans="1:32" ht="7.35" customHeight="1">
      <c r="O3" s="332"/>
      <c r="P3" s="332"/>
      <c r="Q3" s="332"/>
      <c r="W3" s="441" t="s">
        <v>170</v>
      </c>
      <c r="X3" s="441"/>
      <c r="Y3" s="441"/>
      <c r="Z3" s="441"/>
      <c r="AA3" s="441"/>
      <c r="AB3" s="441"/>
    </row>
    <row r="4" spans="1:32" ht="14.85" customHeight="1">
      <c r="C4" s="333" t="s">
        <v>136</v>
      </c>
      <c r="D4" s="333"/>
      <c r="E4" s="333"/>
      <c r="F4" s="333"/>
      <c r="G4" s="333"/>
      <c r="O4" s="332"/>
      <c r="P4" s="332"/>
      <c r="Q4" s="332"/>
      <c r="W4" s="441"/>
      <c r="X4" s="441"/>
      <c r="Y4" s="441"/>
      <c r="Z4" s="441"/>
      <c r="AA4" s="441"/>
      <c r="AB4" s="441"/>
    </row>
    <row r="5" spans="1:32" ht="7.35" customHeight="1">
      <c r="C5" s="333"/>
      <c r="D5" s="333"/>
      <c r="E5" s="333"/>
      <c r="F5" s="333"/>
      <c r="G5" s="333"/>
      <c r="O5" s="332"/>
      <c r="P5" s="332"/>
      <c r="Q5" s="332"/>
      <c r="W5" s="442" t="s">
        <v>277</v>
      </c>
      <c r="X5" s="442"/>
      <c r="Y5" s="442"/>
      <c r="Z5" s="442"/>
      <c r="AA5" s="443" t="s">
        <v>60</v>
      </c>
      <c r="AB5" s="443"/>
    </row>
    <row r="6" spans="1:32" ht="14.85" customHeight="1">
      <c r="C6" s="333" t="s">
        <v>273</v>
      </c>
      <c r="D6" s="333"/>
      <c r="E6" s="333"/>
      <c r="F6" s="333"/>
      <c r="G6" s="333"/>
      <c r="O6" s="332"/>
      <c r="P6" s="332"/>
      <c r="Q6" s="332"/>
      <c r="W6" s="442"/>
      <c r="X6" s="442"/>
      <c r="Y6" s="442"/>
      <c r="Z6" s="442"/>
      <c r="AA6" s="443"/>
      <c r="AB6" s="443"/>
    </row>
    <row r="7" spans="1:32" ht="7.35" customHeight="1">
      <c r="C7" s="333"/>
      <c r="D7" s="333"/>
      <c r="E7" s="333"/>
      <c r="F7" s="333"/>
      <c r="G7" s="333"/>
      <c r="O7" s="332"/>
      <c r="P7" s="332"/>
      <c r="Q7" s="332"/>
      <c r="W7" s="442"/>
      <c r="X7" s="442"/>
      <c r="Y7" s="442"/>
      <c r="Z7" s="442"/>
    </row>
    <row r="8" spans="1:32" ht="15.6" customHeight="1">
      <c r="O8" s="332"/>
      <c r="P8" s="332"/>
      <c r="Q8" s="332"/>
      <c r="W8" s="442"/>
      <c r="X8" s="442"/>
      <c r="Y8" s="442"/>
      <c r="Z8" s="442"/>
    </row>
    <row r="9" spans="1:32" ht="10.35" customHeight="1">
      <c r="W9" s="442"/>
      <c r="X9" s="442"/>
      <c r="Y9" s="442"/>
      <c r="Z9" s="442"/>
    </row>
    <row r="10" spans="1:32" ht="7.35" customHeight="1"/>
    <row r="11" spans="1:32" ht="11.1" customHeight="1">
      <c r="C11" s="327" t="s">
        <v>10</v>
      </c>
      <c r="D11" s="327"/>
      <c r="E11" s="327"/>
      <c r="F11" s="327"/>
      <c r="G11" s="327"/>
    </row>
    <row r="12" spans="1:32" ht="3.75" customHeight="1"/>
    <row r="13" spans="1:32" ht="14.85" customHeight="1">
      <c r="W13" s="433" t="s">
        <v>11</v>
      </c>
      <c r="X13" s="433"/>
      <c r="Y13" s="433"/>
      <c r="Z13" s="433"/>
      <c r="AA13" s="433"/>
      <c r="AB13" s="433"/>
    </row>
    <row r="14" spans="1:32" ht="7.35" customHeight="1">
      <c r="A14" s="329" t="s">
        <v>12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433"/>
      <c r="X14" s="433"/>
      <c r="Y14" s="433"/>
      <c r="Z14" s="433"/>
      <c r="AA14" s="433"/>
      <c r="AB14" s="433"/>
      <c r="AC14" s="329"/>
      <c r="AD14" s="329"/>
      <c r="AE14" s="329"/>
      <c r="AF14" s="329"/>
    </row>
    <row r="15" spans="1:32" ht="14.85" customHeight="1">
      <c r="A15" s="329"/>
      <c r="B15" s="329"/>
      <c r="C15" s="329"/>
      <c r="D15" s="329"/>
      <c r="E15" s="329"/>
      <c r="F15" s="329"/>
      <c r="G15" s="329"/>
      <c r="H15" s="329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433" t="s">
        <v>97</v>
      </c>
      <c r="X15" s="433"/>
      <c r="Y15" s="433"/>
      <c r="Z15" s="433"/>
      <c r="AA15" s="433"/>
      <c r="AB15" s="433"/>
      <c r="AC15" s="329"/>
      <c r="AD15" s="329"/>
      <c r="AE15" s="329"/>
      <c r="AF15" s="329"/>
    </row>
    <row r="16" spans="1:32" ht="7.35" customHeight="1">
      <c r="W16" s="433"/>
      <c r="X16" s="433"/>
      <c r="Y16" s="433"/>
      <c r="Z16" s="433"/>
      <c r="AA16" s="433"/>
      <c r="AB16" s="433"/>
    </row>
    <row r="17" spans="1:31" ht="22.15" customHeight="1"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</row>
    <row r="18" spans="1:31" ht="14.85" customHeight="1">
      <c r="A18" s="168"/>
      <c r="B18" s="434" t="s">
        <v>14</v>
      </c>
      <c r="C18" s="435"/>
      <c r="D18" s="436"/>
      <c r="E18" s="434" t="s">
        <v>15</v>
      </c>
      <c r="F18" s="436"/>
      <c r="G18" s="434" t="s">
        <v>16</v>
      </c>
      <c r="H18" s="435"/>
      <c r="I18" s="436"/>
      <c r="J18" s="434" t="s">
        <v>17</v>
      </c>
      <c r="K18" s="436"/>
      <c r="L18" s="434" t="s">
        <v>18</v>
      </c>
      <c r="M18" s="436"/>
      <c r="N18" s="434" t="s">
        <v>19</v>
      </c>
      <c r="O18" s="435"/>
      <c r="P18" s="435"/>
      <c r="Q18" s="435"/>
      <c r="R18" s="436"/>
      <c r="S18" s="434" t="s">
        <v>20</v>
      </c>
      <c r="T18" s="436"/>
      <c r="U18" s="434" t="s">
        <v>21</v>
      </c>
      <c r="V18" s="435"/>
      <c r="W18" s="436"/>
      <c r="X18" s="434" t="s">
        <v>22</v>
      </c>
      <c r="Y18" s="437"/>
      <c r="Z18" s="434" t="s">
        <v>23</v>
      </c>
      <c r="AA18" s="437"/>
      <c r="AB18" s="434" t="s">
        <v>44</v>
      </c>
      <c r="AC18" s="437"/>
      <c r="AD18" s="434" t="s">
        <v>7</v>
      </c>
      <c r="AE18" s="167"/>
    </row>
    <row r="19" spans="1:31" ht="29.65" customHeight="1">
      <c r="A19" s="168"/>
      <c r="B19" s="340" t="s">
        <v>24</v>
      </c>
      <c r="C19" s="416"/>
      <c r="D19" s="204" t="s">
        <v>25</v>
      </c>
      <c r="E19" s="204" t="s">
        <v>26</v>
      </c>
      <c r="F19" s="204" t="s">
        <v>25</v>
      </c>
      <c r="G19" s="340" t="s">
        <v>26</v>
      </c>
      <c r="H19" s="416"/>
      <c r="I19" s="204" t="s">
        <v>25</v>
      </c>
      <c r="J19" s="204" t="s">
        <v>26</v>
      </c>
      <c r="K19" s="204" t="s">
        <v>25</v>
      </c>
      <c r="L19" s="204" t="s">
        <v>26</v>
      </c>
      <c r="M19" s="204" t="s">
        <v>25</v>
      </c>
      <c r="N19" s="340" t="s">
        <v>26</v>
      </c>
      <c r="O19" s="430"/>
      <c r="P19" s="416"/>
      <c r="Q19" s="340" t="s">
        <v>25</v>
      </c>
      <c r="R19" s="416"/>
      <c r="S19" s="204" t="s">
        <v>26</v>
      </c>
      <c r="T19" s="204" t="s">
        <v>25</v>
      </c>
      <c r="U19" s="204" t="s">
        <v>26</v>
      </c>
      <c r="V19" s="340" t="s">
        <v>25</v>
      </c>
      <c r="W19" s="416"/>
      <c r="X19" s="438"/>
      <c r="Y19" s="439"/>
      <c r="Z19" s="438"/>
      <c r="AA19" s="439"/>
      <c r="AB19" s="438"/>
      <c r="AC19" s="439"/>
      <c r="AD19" s="440"/>
      <c r="AE19" s="167"/>
    </row>
    <row r="20" spans="1:31" ht="29.65" customHeight="1">
      <c r="A20" s="168"/>
      <c r="B20" s="423">
        <v>0</v>
      </c>
      <c r="C20" s="424"/>
      <c r="D20" s="160">
        <v>1</v>
      </c>
      <c r="E20" s="206">
        <v>0</v>
      </c>
      <c r="F20" s="160">
        <v>0</v>
      </c>
      <c r="G20" s="423">
        <v>0</v>
      </c>
      <c r="H20" s="424"/>
      <c r="I20" s="160">
        <v>0</v>
      </c>
      <c r="J20" s="208">
        <v>0</v>
      </c>
      <c r="K20" s="210">
        <v>2</v>
      </c>
      <c r="L20" s="208">
        <v>0</v>
      </c>
      <c r="M20" s="210">
        <v>1</v>
      </c>
      <c r="N20" s="425">
        <v>0</v>
      </c>
      <c r="O20" s="426"/>
      <c r="P20" s="427"/>
      <c r="Q20" s="428">
        <v>1</v>
      </c>
      <c r="R20" s="429"/>
      <c r="S20" s="208">
        <v>0</v>
      </c>
      <c r="T20" s="210">
        <v>3</v>
      </c>
      <c r="U20" s="208">
        <v>0</v>
      </c>
      <c r="V20" s="428">
        <v>3</v>
      </c>
      <c r="W20" s="429"/>
      <c r="X20" s="307" t="s">
        <v>8</v>
      </c>
      <c r="Y20" s="429"/>
      <c r="Z20" s="307" t="s">
        <v>27</v>
      </c>
      <c r="AA20" s="429"/>
      <c r="AB20" s="340" t="s">
        <v>43</v>
      </c>
      <c r="AC20" s="429"/>
      <c r="AD20" s="203" t="s">
        <v>64</v>
      </c>
      <c r="AE20" s="167"/>
    </row>
    <row r="21" spans="1:31" ht="10.35" customHeight="1">
      <c r="A21" s="168"/>
      <c r="B21" s="172"/>
      <c r="C21" s="173"/>
      <c r="D21" s="166"/>
      <c r="E21" s="166"/>
      <c r="F21" s="166"/>
      <c r="G21" s="172"/>
      <c r="H21" s="173"/>
      <c r="I21" s="166"/>
      <c r="J21" s="166"/>
      <c r="K21" s="166"/>
      <c r="L21" s="166"/>
      <c r="M21" s="166"/>
      <c r="N21" s="172"/>
      <c r="O21" s="174"/>
      <c r="P21" s="173"/>
      <c r="Q21" s="172"/>
      <c r="R21" s="173"/>
      <c r="S21" s="166"/>
      <c r="T21" s="166"/>
      <c r="U21" s="166"/>
      <c r="V21" s="172"/>
      <c r="W21" s="173"/>
      <c r="X21" s="172"/>
      <c r="Y21" s="173"/>
      <c r="Z21" s="172"/>
      <c r="AA21" s="173"/>
      <c r="AB21" s="431"/>
      <c r="AC21" s="432"/>
      <c r="AD21" s="166"/>
      <c r="AE21" s="167"/>
    </row>
    <row r="22" spans="1:31" ht="29.65" customHeight="1">
      <c r="A22" s="168"/>
      <c r="B22" s="417">
        <v>76912481014</v>
      </c>
      <c r="C22" s="418"/>
      <c r="D22" s="163">
        <v>137</v>
      </c>
      <c r="E22" s="205">
        <v>26015968820</v>
      </c>
      <c r="F22" s="163">
        <v>29</v>
      </c>
      <c r="G22" s="417">
        <v>17618257709</v>
      </c>
      <c r="H22" s="418"/>
      <c r="I22" s="163">
        <v>29</v>
      </c>
      <c r="J22" s="207">
        <v>37798453982</v>
      </c>
      <c r="K22" s="209">
        <v>23</v>
      </c>
      <c r="L22" s="207">
        <v>44997531699</v>
      </c>
      <c r="M22" s="209">
        <v>150</v>
      </c>
      <c r="N22" s="419">
        <v>118978131797</v>
      </c>
      <c r="O22" s="420"/>
      <c r="P22" s="421"/>
      <c r="Q22" s="422">
        <v>35</v>
      </c>
      <c r="R22" s="416"/>
      <c r="S22" s="207">
        <v>149720596030</v>
      </c>
      <c r="T22" s="209">
        <v>236</v>
      </c>
      <c r="U22" s="207">
        <v>260473318327</v>
      </c>
      <c r="V22" s="422">
        <v>258</v>
      </c>
      <c r="W22" s="416"/>
      <c r="X22" s="340" t="s">
        <v>8</v>
      </c>
      <c r="Y22" s="416"/>
      <c r="Z22" s="340" t="s">
        <v>27</v>
      </c>
      <c r="AA22" s="416"/>
      <c r="AB22" s="340" t="s">
        <v>28</v>
      </c>
      <c r="AC22" s="416"/>
      <c r="AD22" s="204" t="s">
        <v>65</v>
      </c>
      <c r="AE22" s="167"/>
    </row>
    <row r="23" spans="1:31" ht="29.65" customHeight="1">
      <c r="A23" s="168"/>
      <c r="B23" s="417">
        <v>68136200315</v>
      </c>
      <c r="C23" s="418"/>
      <c r="D23" s="163">
        <v>67</v>
      </c>
      <c r="E23" s="205">
        <v>10475755454</v>
      </c>
      <c r="F23" s="163">
        <v>11</v>
      </c>
      <c r="G23" s="417">
        <v>0</v>
      </c>
      <c r="H23" s="418"/>
      <c r="I23" s="163">
        <v>1</v>
      </c>
      <c r="J23" s="207">
        <v>54403125607</v>
      </c>
      <c r="K23" s="209">
        <v>26</v>
      </c>
      <c r="L23" s="207">
        <v>66741412789</v>
      </c>
      <c r="M23" s="209">
        <v>89</v>
      </c>
      <c r="N23" s="419">
        <v>26185511321</v>
      </c>
      <c r="O23" s="420"/>
      <c r="P23" s="421"/>
      <c r="Q23" s="422">
        <v>18</v>
      </c>
      <c r="R23" s="416"/>
      <c r="S23" s="207">
        <v>137123622843</v>
      </c>
      <c r="T23" s="209">
        <v>122</v>
      </c>
      <c r="U23" s="207">
        <v>154037077047</v>
      </c>
      <c r="V23" s="422">
        <v>131</v>
      </c>
      <c r="W23" s="416"/>
      <c r="X23" s="340" t="s">
        <v>8</v>
      </c>
      <c r="Y23" s="416"/>
      <c r="Z23" s="340" t="s">
        <v>27</v>
      </c>
      <c r="AA23" s="416"/>
      <c r="AB23" s="340" t="s">
        <v>42</v>
      </c>
      <c r="AC23" s="416"/>
      <c r="AD23" s="204" t="s">
        <v>66</v>
      </c>
      <c r="AE23" s="167"/>
    </row>
    <row r="24" spans="1:31" ht="74.099999999999994" customHeight="1"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</row>
    <row r="25" spans="1:31" ht="48.95" customHeight="1"/>
    <row r="26" spans="1:31" ht="49.5" customHeight="1"/>
    <row r="27" spans="1:31" ht="5.85" customHeight="1"/>
    <row r="28" spans="1:31" ht="22.15" customHeight="1">
      <c r="A28" s="306" t="s">
        <v>9</v>
      </c>
      <c r="B28" s="306"/>
      <c r="C28" s="306"/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</row>
    <row r="29" spans="1:31" ht="1.5" customHeight="1"/>
  </sheetData>
  <mergeCells count="54">
    <mergeCell ref="X23:Y23"/>
    <mergeCell ref="Z23:AA23"/>
    <mergeCell ref="AB23:AC23"/>
    <mergeCell ref="A28:R28"/>
    <mergeCell ref="O2:Q8"/>
    <mergeCell ref="W5:Z9"/>
    <mergeCell ref="C6:G7"/>
    <mergeCell ref="C11:G11"/>
    <mergeCell ref="X20:Y20"/>
    <mergeCell ref="Z20:AA20"/>
    <mergeCell ref="B19:C19"/>
    <mergeCell ref="G19:H19"/>
    <mergeCell ref="N19:P19"/>
    <mergeCell ref="Q19:R19"/>
    <mergeCell ref="V19:W19"/>
    <mergeCell ref="S18:T18"/>
    <mergeCell ref="B23:C23"/>
    <mergeCell ref="G23:H23"/>
    <mergeCell ref="N23:P23"/>
    <mergeCell ref="Q23:R23"/>
    <mergeCell ref="V23:W23"/>
    <mergeCell ref="AB20:AC21"/>
    <mergeCell ref="B22:C22"/>
    <mergeCell ref="G22:H22"/>
    <mergeCell ref="N22:P22"/>
    <mergeCell ref="Q22:R22"/>
    <mergeCell ref="V22:W22"/>
    <mergeCell ref="X22:Y22"/>
    <mergeCell ref="Z22:AA22"/>
    <mergeCell ref="B20:C20"/>
    <mergeCell ref="G20:H20"/>
    <mergeCell ref="N20:P20"/>
    <mergeCell ref="Q20:R20"/>
    <mergeCell ref="V20:W20"/>
    <mergeCell ref="AB22:AC22"/>
    <mergeCell ref="AD18:AD19"/>
    <mergeCell ref="W13:AB14"/>
    <mergeCell ref="A14:V15"/>
    <mergeCell ref="AC14:AF15"/>
    <mergeCell ref="W15:AB16"/>
    <mergeCell ref="B18:D18"/>
    <mergeCell ref="E18:F18"/>
    <mergeCell ref="G18:I18"/>
    <mergeCell ref="J18:K18"/>
    <mergeCell ref="L18:M18"/>
    <mergeCell ref="N18:R18"/>
    <mergeCell ref="U18:W18"/>
    <mergeCell ref="X18:Y19"/>
    <mergeCell ref="Z18:AA19"/>
    <mergeCell ref="Y2:AB2"/>
    <mergeCell ref="W3:AB4"/>
    <mergeCell ref="C4:G5"/>
    <mergeCell ref="AA5:AB6"/>
    <mergeCell ref="AB18:AC19"/>
  </mergeCells>
  <hyperlinks>
    <hyperlink ref="D20" r:id="rId1" display="http://172.16.90.7:88/ReportViewer.aspx?reportName=PProductStatisticsPecuniary&amp;@Clicked=Clicked&amp;@Detail=Pecuniar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B300-000000000000}"/>
    <hyperlink ref="F20" r:id="rId2" display="http://172.16.90.7:88/ReportViewer.aspx?reportName=PProductStatisticsDetailReport&amp;@Clicked=Clicked&amp;@Detail=Wri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1000000}"/>
    <hyperlink ref="I20" r:id="rId3" display="http://172.16.90.7:88/ReportViewer.aspx?reportName=PProductStatisticsDetailReport&amp;@Clicked=Clicked&amp;@Detail=Incapaci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2000000}"/>
    <hyperlink ref="K20" r:id="rId4" display="http://172.16.90.7:88/ReportViewer.aspx?reportName=PProductStatisticsDetailReport&amp;@Clicked=Clicked&amp;@Detail=Absolution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3000000}"/>
    <hyperlink ref="M20" r:id="rId5" display="http://172.16.90.7:88/ReportViewer.aspx?reportName=PProductStatisticsDetailReport&amp;@Clicked=Clicked&amp;@Detail=Penalty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4000000}"/>
    <hyperlink ref="Q20" r:id="rId6" display="http://172.16.90.7:88/ReportViewer.aspx?reportName=PProductStatisticsDetailReport&amp;@Clicked=Clicked&amp;@Detail=Remained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5000000}"/>
    <hyperlink ref="T20" r:id="rId7" display="http://172.16.90.7:88/ReportViewer.aspx?reportName=PProductStatisticsDetailReport&amp;@Clicked=Clicked&amp;@Detail=Out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6000000}"/>
    <hyperlink ref="V20" r:id="rId8" display="http://172.16.90.7:88/ReportViewer.aspx?reportName=PProductStatisticsDetailReport&amp;@Clicked=Clicked&amp;@Detail=Input&amp;@LCode=1&amp;@fromdatetime=1400/01/01&amp;@todatetime=1400/08/07&amp;@CaseSubject=پرونده ويژه بهداشت، دارو و درمان&amp;extension=xls&amp;@CodeSubject=3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7000000}"/>
    <hyperlink ref="D22" r:id="rId9" display="http://172.16.90.7:88/ReportViewer.aspx?reportName=PProductStatisticsPecuniary&amp;@Clicked=Clicked&amp;@Detail=Pecuniar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B300-000008000000}"/>
    <hyperlink ref="F22" r:id="rId10" display="http://172.16.90.7:88/ReportViewer.aspx?reportName=PProductStatisticsDetailReport&amp;@Clicked=Clicked&amp;@Detail=Wri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9000000}"/>
    <hyperlink ref="I22" r:id="rId11" display="http://172.16.90.7:88/ReportViewer.aspx?reportName=PProductStatisticsDetailReport&amp;@Clicked=Clicked&amp;@Detail=Incapaci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A000000}"/>
    <hyperlink ref="K22" r:id="rId12" display="http://172.16.90.7:88/ReportViewer.aspx?reportName=PProductStatisticsDetailReport&amp;@Clicked=Clicked&amp;@Detail=Absolution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B000000}"/>
    <hyperlink ref="M22" r:id="rId13" display="http://172.16.90.7:88/ReportViewer.aspx?reportName=PProductStatisticsDetailReport&amp;@Clicked=Clicked&amp;@Detail=Penalty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C000000}"/>
    <hyperlink ref="Q22" r:id="rId14" display="http://172.16.90.7:88/ReportViewer.aspx?reportName=PProductStatisticsDetailReport&amp;@Clicked=Clicked&amp;@Detail=Remained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D000000}"/>
    <hyperlink ref="T22" r:id="rId15" display="http://172.16.90.7:88/ReportViewer.aspx?reportName=PProductStatisticsDetailReport&amp;@Clicked=Clicked&amp;@Detail=Out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E000000}"/>
    <hyperlink ref="V22" r:id="rId16" display="http://172.16.90.7:88/ReportViewer.aspx?reportName=PProductStatisticsDetailReport&amp;@Clicked=Clicked&amp;@Detail=Input&amp;@LCode=1&amp;@fromdatetime=1400/01/01&amp;@todatetime=1400/08/07&amp;@CaseSubject=کالا و خدمات&amp;extension=xls&amp;@CodeSubject=1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0F000000}"/>
    <hyperlink ref="D23" r:id="rId17" display="http://172.16.90.7:88/ReportViewer.aspx?reportName=PProductStatisticsPecuniary&amp;@Clicked=Clicked&amp;@Detail=Pecuniar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param=1&amp;@CreateCaseType=&amp;@PBTradeUnitTypeID=&amp;@TradeUnitTypeID=" xr:uid="{00000000-0004-0000-B300-000010000000}"/>
    <hyperlink ref="F23" r:id="rId18" display="http://172.16.90.7:88/ReportViewer.aspx?reportName=PProductStatisticsDetailReport&amp;@Clicked=Clicked&amp;@Detail=Wri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11000000}"/>
    <hyperlink ref="I23" r:id="rId19" display="http://172.16.90.7:88/ReportViewer.aspx?reportName=PProductStatisticsDetailReport&amp;@Clicked=Clicked&amp;@Detail=Incapaci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12000000}"/>
    <hyperlink ref="K23" r:id="rId20" display="http://172.16.90.7:88/ReportViewer.aspx?reportName=PProductStatisticsDetailReport&amp;@Clicked=Clicked&amp;@Detail=Absolution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13000000}"/>
    <hyperlink ref="M23" r:id="rId21" display="http://172.16.90.7:88/ReportViewer.aspx?reportName=PProductStatisticsDetailReport&amp;@Clicked=Clicked&amp;@Detail=Penalty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14000000}"/>
    <hyperlink ref="Q23" r:id="rId22" display="http://172.16.90.7:88/ReportViewer.aspx?reportName=PProductStatisticsDetailReport&amp;@Clicked=Clicked&amp;@Detail=Remained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15000000}"/>
    <hyperlink ref="T23" r:id="rId23" display="http://172.16.90.7:88/ReportViewer.aspx?reportName=PProductStatisticsDetailReport&amp;@Clicked=Clicked&amp;@Detail=Out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16000000}"/>
    <hyperlink ref="V23" r:id="rId24" display="http://172.16.90.7:88/ReportViewer.aspx?reportName=PProductStatisticsDetailReport&amp;@Clicked=Clicked&amp;@Detail=Input&amp;@LCode=1&amp;@fromdatetime=1400/01/01&amp;@todatetime=1400/08/07&amp;@CaseSubject=پرونده قاچاق کالا و ارز&amp;extension=xls&amp;@CodeSubject=2&amp;@ViolationPriceFrom=&amp;@ViolationPriceTo=&amp;@IntroductionCode=&amp;@NAJAUnitid=&amp;@ViolationTypeid=&amp;@ProductCurrencyTypeLevelCode='10004900096%' Or Pro.proLevelcode like'10005400187%' Or Pro.proLevelcode like'10005400042%' Or Pro.proLevelcode like'10005400050%'&amp;@CaseType=اصلي&amp;@CodeCaseType=1&amp;@ImportanceDegree=('1','2','3')&amp;@guId=&amp;@CreateCaseType=&amp;@PBTradeUnitTypeID=&amp;@TradeUnitTypeID=" xr:uid="{00000000-0004-0000-B300-000017000000}"/>
  </hyperlinks>
  <pageMargins left="0.7" right="0.7" top="0.75" bottom="0.75" header="0.3" footer="0.3"/>
  <drawing r:id="rId25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78">
    <tabColor theme="7" tint="0.59999389629810485"/>
  </sheetPr>
  <dimension ref="A1:M26"/>
  <sheetViews>
    <sheetView rightToLeft="1" workbookViewId="0">
      <selection activeCell="B18" sqref="B18:Y23"/>
    </sheetView>
  </sheetViews>
  <sheetFormatPr defaultRowHeight="12.75"/>
  <cols>
    <col min="1" max="1" width="22.85546875" style="149" bestFit="1" customWidth="1"/>
    <col min="2" max="7" width="9.140625" style="149"/>
    <col min="8" max="8" width="22.85546875" style="149" bestFit="1" customWidth="1"/>
    <col min="9" max="9" width="13.28515625" style="149" customWidth="1"/>
    <col min="10" max="10" width="11.28515625" style="149" bestFit="1" customWidth="1"/>
    <col min="11" max="11" width="12.5703125" style="149" bestFit="1" customWidth="1"/>
    <col min="12" max="12" width="10.85546875" style="149" bestFit="1" customWidth="1"/>
    <col min="13" max="13" width="14.140625" style="149" bestFit="1" customWidth="1"/>
    <col min="14" max="16384" width="9.140625" style="149"/>
  </cols>
  <sheetData>
    <row r="1" spans="1:13">
      <c r="A1" s="149">
        <f>'Kala1400 (20)'!AB16</f>
        <v>0</v>
      </c>
      <c r="B1" s="150" t="s">
        <v>53</v>
      </c>
      <c r="C1" s="150" t="s">
        <v>41</v>
      </c>
      <c r="D1" s="150" t="s">
        <v>40</v>
      </c>
      <c r="E1" s="150" t="s">
        <v>39</v>
      </c>
      <c r="F1" s="150" t="s">
        <v>137</v>
      </c>
      <c r="I1" s="149" t="s">
        <v>138</v>
      </c>
    </row>
    <row r="2" spans="1:13">
      <c r="A2" s="149" t="str">
        <f>'Kala1400 (20)'!AB18</f>
        <v>موضوع پرونده</v>
      </c>
      <c r="B2" s="149">
        <f>D2+E2-C2</f>
        <v>0</v>
      </c>
      <c r="C2" s="149">
        <f>VALUE('Kala1400 (20)'!V18)</f>
        <v>0</v>
      </c>
      <c r="D2" s="149">
        <f>VALUE('Kala1400 (20)'!T18)</f>
        <v>0</v>
      </c>
      <c r="E2" s="149">
        <f>VALUE('Kala1400 (20)'!Q18)</f>
        <v>0</v>
      </c>
      <c r="F2" s="149" t="e">
        <f>VALUE('Kala1400 (20)'!B18)</f>
        <v>#VALUE!</v>
      </c>
      <c r="H2" s="149" t="s">
        <v>139</v>
      </c>
      <c r="I2" s="149" t="s">
        <v>140</v>
      </c>
      <c r="J2" s="149" t="s">
        <v>141</v>
      </c>
      <c r="K2" s="149" t="s">
        <v>142</v>
      </c>
      <c r="L2" s="149" t="s">
        <v>143</v>
      </c>
      <c r="M2" s="149" t="s">
        <v>144</v>
      </c>
    </row>
    <row r="3" spans="1:13">
      <c r="A3" s="149">
        <f>'Kala1400 (20)'!AB19</f>
        <v>0</v>
      </c>
      <c r="B3" s="149" t="e">
        <f t="shared" ref="B3:B26" si="0">D3+E3-C3</f>
        <v>#VALUE!</v>
      </c>
      <c r="C3" s="149" t="e">
        <f>VALUE('Kala1400 (20)'!V19)</f>
        <v>#VALUE!</v>
      </c>
      <c r="D3" s="149" t="e">
        <f>VALUE('Kala1400 (20)'!T19)</f>
        <v>#VALUE!</v>
      </c>
      <c r="E3" s="149" t="e">
        <f>VALUE('Kala1400 (20)'!Q19)</f>
        <v>#VALUE!</v>
      </c>
      <c r="F3" s="149" t="e">
        <f>VALUE('Kala1400 (20)'!B19)</f>
        <v>#VALUE!</v>
      </c>
      <c r="H3" s="151" t="s">
        <v>28</v>
      </c>
      <c r="I3" s="152">
        <v>331</v>
      </c>
      <c r="J3" s="152">
        <v>3909</v>
      </c>
      <c r="K3" s="152">
        <v>3893</v>
      </c>
      <c r="L3" s="152">
        <v>347</v>
      </c>
      <c r="M3" s="152">
        <v>400145170914</v>
      </c>
    </row>
    <row r="4" spans="1:13">
      <c r="A4" s="149" t="str">
        <f>'Kala1400 (20)'!AB20</f>
        <v>پرونده ويژه بهداشت، دارو و درمان</v>
      </c>
      <c r="B4" s="149">
        <f t="shared" si="0"/>
        <v>1</v>
      </c>
      <c r="C4" s="149">
        <f>VALUE('Kala1400 (20)'!V20)</f>
        <v>3</v>
      </c>
      <c r="D4" s="149">
        <f>VALUE('Kala1400 (20)'!T20)</f>
        <v>3</v>
      </c>
      <c r="E4" s="149">
        <f>VALUE('Kala1400 (20)'!Q20)</f>
        <v>1</v>
      </c>
      <c r="F4" s="149">
        <f>VALUE('Kala1400 (20)'!B20)</f>
        <v>0</v>
      </c>
      <c r="H4" s="151" t="s">
        <v>43</v>
      </c>
      <c r="I4" s="152">
        <v>0</v>
      </c>
      <c r="J4" s="152">
        <v>2</v>
      </c>
      <c r="K4" s="152">
        <v>2</v>
      </c>
      <c r="L4" s="152">
        <v>0</v>
      </c>
      <c r="M4" s="152">
        <v>1000000</v>
      </c>
    </row>
    <row r="5" spans="1:13">
      <c r="A5" s="149">
        <f>'Kala1400 (20)'!AB21</f>
        <v>0</v>
      </c>
      <c r="B5" s="149">
        <f t="shared" si="0"/>
        <v>0</v>
      </c>
      <c r="C5" s="149">
        <f>VALUE('Kala1400 (20)'!V21)</f>
        <v>0</v>
      </c>
      <c r="D5" s="149">
        <f>VALUE('Kala1400 (20)'!T21)</f>
        <v>0</v>
      </c>
      <c r="E5" s="149">
        <f>VALUE('Kala1400 (20)'!Q21)</f>
        <v>0</v>
      </c>
      <c r="F5" s="149">
        <f>VALUE('Kala1400 (20)'!B21)</f>
        <v>0</v>
      </c>
      <c r="H5" s="151" t="s">
        <v>42</v>
      </c>
      <c r="I5" s="152">
        <v>4</v>
      </c>
      <c r="J5" s="152">
        <v>61</v>
      </c>
      <c r="K5" s="152">
        <v>59</v>
      </c>
      <c r="L5" s="152">
        <v>6</v>
      </c>
      <c r="M5" s="152">
        <v>9733648785</v>
      </c>
    </row>
    <row r="6" spans="1:13">
      <c r="A6" s="149" t="str">
        <f>'Kala1400 (20)'!AB22</f>
        <v>کالا و خدمات</v>
      </c>
      <c r="B6" s="149">
        <f t="shared" si="0"/>
        <v>13</v>
      </c>
      <c r="C6" s="149">
        <f>VALUE('Kala1400 (20)'!V22)</f>
        <v>258</v>
      </c>
      <c r="D6" s="149">
        <f>VALUE('Kala1400 (20)'!T22)</f>
        <v>236</v>
      </c>
      <c r="E6" s="149">
        <f>VALUE('Kala1400 (20)'!Q22)</f>
        <v>35</v>
      </c>
      <c r="F6" s="149">
        <f>VALUE('Kala1400 (20)'!B22)</f>
        <v>76912481014</v>
      </c>
      <c r="H6" s="151" t="s">
        <v>145</v>
      </c>
      <c r="I6" s="152">
        <v>335</v>
      </c>
      <c r="J6" s="152">
        <v>3972</v>
      </c>
      <c r="K6" s="152">
        <v>3954</v>
      </c>
      <c r="L6" s="152">
        <v>353</v>
      </c>
      <c r="M6" s="152">
        <v>409879819699</v>
      </c>
    </row>
    <row r="7" spans="1:13">
      <c r="A7" s="149" t="str">
        <f>'Kala1400 (20)'!AB23</f>
        <v>پرونده قاچاق کالا و ارز</v>
      </c>
      <c r="B7" s="149">
        <f t="shared" si="0"/>
        <v>9</v>
      </c>
      <c r="C7" s="149">
        <f>VALUE('Kala1400 (20)'!V23)</f>
        <v>131</v>
      </c>
      <c r="D7" s="149">
        <f>VALUE('Kala1400 (20)'!T23)</f>
        <v>122</v>
      </c>
      <c r="E7" s="149">
        <f>VALUE('Kala1400 (20)'!Q23)</f>
        <v>18</v>
      </c>
      <c r="F7" s="149">
        <f>VALUE('Kala1400 (20)'!B23)</f>
        <v>68136200315</v>
      </c>
    </row>
    <row r="8" spans="1:13">
      <c r="A8" s="149">
        <f>'Kala1400 (20)'!AB24</f>
        <v>0</v>
      </c>
      <c r="B8" s="149">
        <f t="shared" si="0"/>
        <v>0</v>
      </c>
      <c r="C8" s="149">
        <f>VALUE('Kala1400 (20)'!V24)</f>
        <v>0</v>
      </c>
      <c r="D8" s="149">
        <f>VALUE('Kala1400 (20)'!T24)</f>
        <v>0</v>
      </c>
      <c r="E8" s="149">
        <f>VALUE('Kala1400 (20)'!Q24)</f>
        <v>0</v>
      </c>
      <c r="F8" s="149">
        <f>VALUE('Kala1400 (20)'!B24)</f>
        <v>0</v>
      </c>
    </row>
    <row r="9" spans="1:13">
      <c r="A9" s="149">
        <f>'Kala1400 (20)'!AB25</f>
        <v>0</v>
      </c>
      <c r="B9" s="149">
        <f t="shared" si="0"/>
        <v>0</v>
      </c>
      <c r="C9" s="149">
        <f>VALUE('Kala1400 (20)'!V25)</f>
        <v>0</v>
      </c>
      <c r="D9" s="149">
        <f>VALUE('Kala1400 (20)'!T25)</f>
        <v>0</v>
      </c>
      <c r="E9" s="149">
        <f>VALUE('Kala1400 (20)'!Q25)</f>
        <v>0</v>
      </c>
      <c r="F9" s="149">
        <f>VALUE('Kala1400 (20)'!B25)</f>
        <v>0</v>
      </c>
    </row>
    <row r="10" spans="1:13">
      <c r="A10" s="149">
        <f>'Kala1400 (20)'!AB26</f>
        <v>0</v>
      </c>
      <c r="B10" s="149">
        <f t="shared" si="0"/>
        <v>0</v>
      </c>
      <c r="C10" s="149">
        <f>VALUE('Kala1400 (20)'!V26)</f>
        <v>0</v>
      </c>
      <c r="D10" s="149">
        <f>VALUE('Kala1400 (20)'!T26)</f>
        <v>0</v>
      </c>
      <c r="E10" s="149">
        <f>VALUE('Kala1400 (20)'!Q26)</f>
        <v>0</v>
      </c>
      <c r="F10" s="149">
        <f>VALUE('Kala1400 (20)'!B26)</f>
        <v>0</v>
      </c>
    </row>
    <row r="11" spans="1:13">
      <c r="A11" s="149">
        <f>'Kala1400 (20)'!AB27</f>
        <v>0</v>
      </c>
      <c r="B11" s="149">
        <f t="shared" si="0"/>
        <v>0</v>
      </c>
      <c r="C11" s="149">
        <f>VALUE('Kala1400 (20)'!V27)</f>
        <v>0</v>
      </c>
      <c r="D11" s="149">
        <f>VALUE('Kala1400 (20)'!T27)</f>
        <v>0</v>
      </c>
      <c r="E11" s="149">
        <f>VALUE('Kala1400 (20)'!Q27)</f>
        <v>0</v>
      </c>
      <c r="F11" s="149">
        <f>VALUE('Kala1400 (20)'!B27)</f>
        <v>0</v>
      </c>
    </row>
    <row r="12" spans="1:13">
      <c r="A12" s="149">
        <f>'Kala1400 (20)'!AB28</f>
        <v>0</v>
      </c>
      <c r="B12" s="149">
        <f t="shared" si="0"/>
        <v>0</v>
      </c>
      <c r="C12" s="149">
        <f>VALUE('Kala1400 (20)'!V28)</f>
        <v>0</v>
      </c>
      <c r="D12" s="149">
        <f>VALUE('Kala1400 (20)'!T28)</f>
        <v>0</v>
      </c>
      <c r="E12" s="149">
        <f>VALUE('Kala1400 (20)'!Q28)</f>
        <v>0</v>
      </c>
      <c r="F12" s="149">
        <f>VALUE('Kala1400 (20)'!B28)</f>
        <v>0</v>
      </c>
    </row>
    <row r="13" spans="1:13">
      <c r="A13" s="149">
        <f>'Kala1400 (20)'!AB29</f>
        <v>0</v>
      </c>
      <c r="B13" s="149">
        <f t="shared" si="0"/>
        <v>0</v>
      </c>
      <c r="C13" s="149">
        <f>VALUE('Kala1400 (20)'!V29)</f>
        <v>0</v>
      </c>
      <c r="D13" s="149">
        <f>VALUE('Kala1400 (20)'!T29)</f>
        <v>0</v>
      </c>
      <c r="E13" s="149">
        <f>VALUE('Kala1400 (20)'!Q29)</f>
        <v>0</v>
      </c>
      <c r="F13" s="149">
        <f>VALUE('Kala1400 (20)'!B29)</f>
        <v>0</v>
      </c>
    </row>
    <row r="14" spans="1:13">
      <c r="A14" s="149">
        <f>'Kala1400 (20)'!AB30</f>
        <v>0</v>
      </c>
      <c r="B14" s="149">
        <f t="shared" si="0"/>
        <v>0</v>
      </c>
      <c r="C14" s="149">
        <f>VALUE('Kala1400 (20)'!V30)</f>
        <v>0</v>
      </c>
      <c r="D14" s="149">
        <f>VALUE('Kala1400 (20)'!T30)</f>
        <v>0</v>
      </c>
      <c r="E14" s="149">
        <f>VALUE('Kala1400 (20)'!Q30)</f>
        <v>0</v>
      </c>
      <c r="F14" s="149">
        <f>VALUE('Kala1400 (20)'!B30)</f>
        <v>0</v>
      </c>
    </row>
    <row r="15" spans="1:13">
      <c r="A15" s="149">
        <f>'Kala1400 (20)'!AB31</f>
        <v>0</v>
      </c>
      <c r="B15" s="149">
        <f t="shared" si="0"/>
        <v>0</v>
      </c>
      <c r="C15" s="149">
        <f>VALUE('Kala1400 (20)'!V31)</f>
        <v>0</v>
      </c>
      <c r="D15" s="149">
        <f>VALUE('Kala1400 (20)'!T31)</f>
        <v>0</v>
      </c>
      <c r="E15" s="149">
        <f>VALUE('Kala1400 (20)'!Q31)</f>
        <v>0</v>
      </c>
      <c r="F15" s="149">
        <f>VALUE('Kala1400 (20)'!B31)</f>
        <v>0</v>
      </c>
    </row>
    <row r="16" spans="1:13">
      <c r="A16" s="149">
        <f>'Kala1400 (20)'!AB32</f>
        <v>0</v>
      </c>
      <c r="B16" s="149">
        <f t="shared" si="0"/>
        <v>0</v>
      </c>
      <c r="C16" s="149">
        <f>VALUE('Kala1400 (20)'!V32)</f>
        <v>0</v>
      </c>
      <c r="D16" s="149">
        <f>VALUE('Kala1400 (20)'!T32)</f>
        <v>0</v>
      </c>
      <c r="E16" s="149">
        <f>VALUE('Kala1400 (20)'!Q32)</f>
        <v>0</v>
      </c>
      <c r="F16" s="149">
        <f>VALUE('Kala1400 (20)'!B32)</f>
        <v>0</v>
      </c>
    </row>
    <row r="17" spans="1:6">
      <c r="A17" s="149">
        <f>'Kala1400 (20)'!AB33</f>
        <v>0</v>
      </c>
      <c r="B17" s="149">
        <f t="shared" si="0"/>
        <v>0</v>
      </c>
      <c r="C17" s="149">
        <f>VALUE('Kala1400 (20)'!V33)</f>
        <v>0</v>
      </c>
      <c r="D17" s="149">
        <f>VALUE('Kala1400 (20)'!T33)</f>
        <v>0</v>
      </c>
      <c r="E17" s="149">
        <f>VALUE('Kala1400 (20)'!Q33)</f>
        <v>0</v>
      </c>
      <c r="F17" s="149">
        <f>VALUE('Kala1400 (20)'!B33)</f>
        <v>0</v>
      </c>
    </row>
    <row r="18" spans="1:6">
      <c r="A18" s="149">
        <f>'Kala1400 (20)'!AB34</f>
        <v>0</v>
      </c>
      <c r="B18" s="149">
        <f t="shared" si="0"/>
        <v>0</v>
      </c>
      <c r="C18" s="149">
        <f>VALUE('Kala1400 (20)'!V34)</f>
        <v>0</v>
      </c>
      <c r="D18" s="149">
        <f>VALUE('Kala1400 (20)'!T34)</f>
        <v>0</v>
      </c>
      <c r="E18" s="149">
        <f>VALUE('Kala1400 (20)'!Q34)</f>
        <v>0</v>
      </c>
      <c r="F18" s="149">
        <f>VALUE('Kala1400 (20)'!B34)</f>
        <v>0</v>
      </c>
    </row>
    <row r="19" spans="1:6">
      <c r="A19" s="149">
        <f>'Kala1400 (20)'!AB35</f>
        <v>0</v>
      </c>
      <c r="B19" s="149">
        <f t="shared" si="0"/>
        <v>0</v>
      </c>
      <c r="C19" s="149">
        <f>VALUE('Kala1400 (20)'!V35)</f>
        <v>0</v>
      </c>
      <c r="D19" s="149">
        <f>VALUE('Kala1400 (20)'!T35)</f>
        <v>0</v>
      </c>
      <c r="E19" s="149">
        <f>VALUE('Kala1400 (20)'!Q35)</f>
        <v>0</v>
      </c>
      <c r="F19" s="149">
        <f>VALUE('Kala1400 (20)'!B35)</f>
        <v>0</v>
      </c>
    </row>
    <row r="20" spans="1:6">
      <c r="A20" s="149">
        <f>'Kala1400 (20)'!AB36</f>
        <v>0</v>
      </c>
      <c r="B20" s="149">
        <f t="shared" si="0"/>
        <v>0</v>
      </c>
      <c r="C20" s="149">
        <f>VALUE('Kala1400 (20)'!V36)</f>
        <v>0</v>
      </c>
      <c r="D20" s="149">
        <f>VALUE('Kala1400 (20)'!T36)</f>
        <v>0</v>
      </c>
      <c r="E20" s="149">
        <f>VALUE('Kala1400 (20)'!Q36)</f>
        <v>0</v>
      </c>
      <c r="F20" s="149">
        <f>VALUE('Kala1400 (20)'!B36)</f>
        <v>0</v>
      </c>
    </row>
    <row r="21" spans="1:6">
      <c r="A21" s="149">
        <f>'Kala1400 (20)'!AB37</f>
        <v>0</v>
      </c>
      <c r="B21" s="149">
        <f t="shared" si="0"/>
        <v>0</v>
      </c>
      <c r="C21" s="149">
        <f>VALUE('Kala1400 (20)'!V37)</f>
        <v>0</v>
      </c>
      <c r="D21" s="149">
        <f>VALUE('Kala1400 (20)'!T37)</f>
        <v>0</v>
      </c>
      <c r="E21" s="149">
        <f>VALUE('Kala1400 (20)'!Q37)</f>
        <v>0</v>
      </c>
      <c r="F21" s="149">
        <f>VALUE('Kala1400 (20)'!B37)</f>
        <v>0</v>
      </c>
    </row>
    <row r="22" spans="1:6">
      <c r="A22" s="149">
        <f>'Kala1400 (20)'!AB38</f>
        <v>0</v>
      </c>
      <c r="B22" s="149">
        <f t="shared" si="0"/>
        <v>0</v>
      </c>
      <c r="C22" s="149">
        <f>VALUE('Kala1400 (20)'!V38)</f>
        <v>0</v>
      </c>
      <c r="D22" s="149">
        <f>VALUE('Kala1400 (20)'!T38)</f>
        <v>0</v>
      </c>
      <c r="E22" s="149">
        <f>VALUE('Kala1400 (20)'!Q38)</f>
        <v>0</v>
      </c>
      <c r="F22" s="149">
        <f>VALUE('Kala1400 (20)'!B38)</f>
        <v>0</v>
      </c>
    </row>
    <row r="23" spans="1:6">
      <c r="A23" s="149">
        <f>'Kala1400 (20)'!AB39</f>
        <v>0</v>
      </c>
      <c r="B23" s="149">
        <f t="shared" si="0"/>
        <v>0</v>
      </c>
      <c r="C23" s="149">
        <f>VALUE('Kala1400 (20)'!V39)</f>
        <v>0</v>
      </c>
      <c r="D23" s="149">
        <f>VALUE('Kala1400 (20)'!T39)</f>
        <v>0</v>
      </c>
      <c r="E23" s="149">
        <f>VALUE('Kala1400 (20)'!Q39)</f>
        <v>0</v>
      </c>
      <c r="F23" s="149">
        <f>VALUE('Kala1400 (20)'!B39)</f>
        <v>0</v>
      </c>
    </row>
    <row r="24" spans="1:6">
      <c r="A24" s="149">
        <f>'Kala1400 (20)'!AB40</f>
        <v>0</v>
      </c>
      <c r="B24" s="149">
        <f t="shared" si="0"/>
        <v>0</v>
      </c>
      <c r="C24" s="149">
        <f>VALUE('Kala1400 (20)'!V40)</f>
        <v>0</v>
      </c>
      <c r="D24" s="149">
        <f>VALUE('Kala1400 (20)'!T40)</f>
        <v>0</v>
      </c>
      <c r="E24" s="149">
        <f>VALUE('Kala1400 (20)'!Q40)</f>
        <v>0</v>
      </c>
      <c r="F24" s="149">
        <f>VALUE('Kala1400 (20)'!B40)</f>
        <v>0</v>
      </c>
    </row>
    <row r="25" spans="1:6">
      <c r="A25" s="149">
        <f>'Kala1400 (20)'!AB41</f>
        <v>0</v>
      </c>
      <c r="B25" s="149">
        <f t="shared" si="0"/>
        <v>0</v>
      </c>
      <c r="C25" s="149">
        <f>VALUE('Kala1400 (20)'!V41)</f>
        <v>0</v>
      </c>
      <c r="D25" s="149">
        <f>VALUE('Kala1400 (20)'!T41)</f>
        <v>0</v>
      </c>
      <c r="E25" s="149">
        <f>VALUE('Kala1400 (20)'!Q41)</f>
        <v>0</v>
      </c>
      <c r="F25" s="149">
        <f>VALUE('Kala1400 (20)'!B41)</f>
        <v>0</v>
      </c>
    </row>
    <row r="26" spans="1:6">
      <c r="A26" s="149">
        <f>'Kala1400 (20)'!AB42</f>
        <v>0</v>
      </c>
      <c r="B26" s="149">
        <f t="shared" si="0"/>
        <v>0</v>
      </c>
      <c r="C26" s="149">
        <f>VALUE('Kala1400 (20)'!V42)</f>
        <v>0</v>
      </c>
      <c r="D26" s="149">
        <f>VALUE('Kala1400 (20)'!T42)</f>
        <v>0</v>
      </c>
      <c r="E26" s="149">
        <f>VALUE('Kala1400 (20)'!Q42)</f>
        <v>0</v>
      </c>
      <c r="F26" s="149">
        <f>VALUE('Kala1400 (20)'!B42)</f>
        <v>0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79">
    <tabColor rgb="FF7030A0"/>
    <pageSetUpPr fitToPage="1"/>
  </sheetPr>
  <dimension ref="A3:J26"/>
  <sheetViews>
    <sheetView rightToLeft="1" zoomScale="80" zoomScaleNormal="80" workbookViewId="0">
      <selection activeCell="B18" sqref="B18:Y23"/>
    </sheetView>
  </sheetViews>
  <sheetFormatPr defaultColWidth="10.28515625" defaultRowHeight="21"/>
  <cols>
    <col min="1" max="1" width="34.85546875" style="13" bestFit="1" customWidth="1"/>
    <col min="2" max="2" width="17.7109375" style="13" customWidth="1"/>
    <col min="3" max="3" width="10.42578125" style="13" bestFit="1" customWidth="1"/>
    <col min="4" max="4" width="11.140625" style="13" customWidth="1"/>
    <col min="5" max="5" width="10" style="13" bestFit="1" customWidth="1"/>
    <col min="6" max="6" width="17.140625" style="13" bestFit="1" customWidth="1"/>
    <col min="7" max="7" width="26.140625" style="13" customWidth="1"/>
    <col min="8" max="256" width="10.28515625" style="14"/>
    <col min="257" max="257" width="34.85546875" style="14" bestFit="1" customWidth="1"/>
    <col min="258" max="258" width="17.7109375" style="14" customWidth="1"/>
    <col min="259" max="259" width="10.42578125" style="14" bestFit="1" customWidth="1"/>
    <col min="260" max="260" width="11.140625" style="14" customWidth="1"/>
    <col min="261" max="261" width="10" style="14" bestFit="1" customWidth="1"/>
    <col min="262" max="262" width="17.140625" style="14" bestFit="1" customWidth="1"/>
    <col min="263" max="263" width="26.140625" style="14" customWidth="1"/>
    <col min="264" max="512" width="10.28515625" style="14"/>
    <col min="513" max="513" width="34.85546875" style="14" bestFit="1" customWidth="1"/>
    <col min="514" max="514" width="17.7109375" style="14" customWidth="1"/>
    <col min="515" max="515" width="10.42578125" style="14" bestFit="1" customWidth="1"/>
    <col min="516" max="516" width="11.140625" style="14" customWidth="1"/>
    <col min="517" max="517" width="10" style="14" bestFit="1" customWidth="1"/>
    <col min="518" max="518" width="17.140625" style="14" bestFit="1" customWidth="1"/>
    <col min="519" max="519" width="26.140625" style="14" customWidth="1"/>
    <col min="520" max="768" width="10.28515625" style="14"/>
    <col min="769" max="769" width="34.85546875" style="14" bestFit="1" customWidth="1"/>
    <col min="770" max="770" width="17.7109375" style="14" customWidth="1"/>
    <col min="771" max="771" width="10.42578125" style="14" bestFit="1" customWidth="1"/>
    <col min="772" max="772" width="11.140625" style="14" customWidth="1"/>
    <col min="773" max="773" width="10" style="14" bestFit="1" customWidth="1"/>
    <col min="774" max="774" width="17.140625" style="14" bestFit="1" customWidth="1"/>
    <col min="775" max="775" width="26.140625" style="14" customWidth="1"/>
    <col min="776" max="1024" width="10.28515625" style="14"/>
    <col min="1025" max="1025" width="34.85546875" style="14" bestFit="1" customWidth="1"/>
    <col min="1026" max="1026" width="17.7109375" style="14" customWidth="1"/>
    <col min="1027" max="1027" width="10.42578125" style="14" bestFit="1" customWidth="1"/>
    <col min="1028" max="1028" width="11.140625" style="14" customWidth="1"/>
    <col min="1029" max="1029" width="10" style="14" bestFit="1" customWidth="1"/>
    <col min="1030" max="1030" width="17.140625" style="14" bestFit="1" customWidth="1"/>
    <col min="1031" max="1031" width="26.140625" style="14" customWidth="1"/>
    <col min="1032" max="1280" width="10.28515625" style="14"/>
    <col min="1281" max="1281" width="34.85546875" style="14" bestFit="1" customWidth="1"/>
    <col min="1282" max="1282" width="17.7109375" style="14" customWidth="1"/>
    <col min="1283" max="1283" width="10.42578125" style="14" bestFit="1" customWidth="1"/>
    <col min="1284" max="1284" width="11.140625" style="14" customWidth="1"/>
    <col min="1285" max="1285" width="10" style="14" bestFit="1" customWidth="1"/>
    <col min="1286" max="1286" width="17.140625" style="14" bestFit="1" customWidth="1"/>
    <col min="1287" max="1287" width="26.140625" style="14" customWidth="1"/>
    <col min="1288" max="1536" width="10.28515625" style="14"/>
    <col min="1537" max="1537" width="34.85546875" style="14" bestFit="1" customWidth="1"/>
    <col min="1538" max="1538" width="17.7109375" style="14" customWidth="1"/>
    <col min="1539" max="1539" width="10.42578125" style="14" bestFit="1" customWidth="1"/>
    <col min="1540" max="1540" width="11.140625" style="14" customWidth="1"/>
    <col min="1541" max="1541" width="10" style="14" bestFit="1" customWidth="1"/>
    <col min="1542" max="1542" width="17.140625" style="14" bestFit="1" customWidth="1"/>
    <col min="1543" max="1543" width="26.140625" style="14" customWidth="1"/>
    <col min="1544" max="1792" width="10.28515625" style="14"/>
    <col min="1793" max="1793" width="34.85546875" style="14" bestFit="1" customWidth="1"/>
    <col min="1794" max="1794" width="17.7109375" style="14" customWidth="1"/>
    <col min="1795" max="1795" width="10.42578125" style="14" bestFit="1" customWidth="1"/>
    <col min="1796" max="1796" width="11.140625" style="14" customWidth="1"/>
    <col min="1797" max="1797" width="10" style="14" bestFit="1" customWidth="1"/>
    <col min="1798" max="1798" width="17.140625" style="14" bestFit="1" customWidth="1"/>
    <col min="1799" max="1799" width="26.140625" style="14" customWidth="1"/>
    <col min="1800" max="2048" width="10.28515625" style="14"/>
    <col min="2049" max="2049" width="34.85546875" style="14" bestFit="1" customWidth="1"/>
    <col min="2050" max="2050" width="17.7109375" style="14" customWidth="1"/>
    <col min="2051" max="2051" width="10.42578125" style="14" bestFit="1" customWidth="1"/>
    <col min="2052" max="2052" width="11.140625" style="14" customWidth="1"/>
    <col min="2053" max="2053" width="10" style="14" bestFit="1" customWidth="1"/>
    <col min="2054" max="2054" width="17.140625" style="14" bestFit="1" customWidth="1"/>
    <col min="2055" max="2055" width="26.140625" style="14" customWidth="1"/>
    <col min="2056" max="2304" width="10.28515625" style="14"/>
    <col min="2305" max="2305" width="34.85546875" style="14" bestFit="1" customWidth="1"/>
    <col min="2306" max="2306" width="17.7109375" style="14" customWidth="1"/>
    <col min="2307" max="2307" width="10.42578125" style="14" bestFit="1" customWidth="1"/>
    <col min="2308" max="2308" width="11.140625" style="14" customWidth="1"/>
    <col min="2309" max="2309" width="10" style="14" bestFit="1" customWidth="1"/>
    <col min="2310" max="2310" width="17.140625" style="14" bestFit="1" customWidth="1"/>
    <col min="2311" max="2311" width="26.140625" style="14" customWidth="1"/>
    <col min="2312" max="2560" width="10.28515625" style="14"/>
    <col min="2561" max="2561" width="34.85546875" style="14" bestFit="1" customWidth="1"/>
    <col min="2562" max="2562" width="17.7109375" style="14" customWidth="1"/>
    <col min="2563" max="2563" width="10.42578125" style="14" bestFit="1" customWidth="1"/>
    <col min="2564" max="2564" width="11.140625" style="14" customWidth="1"/>
    <col min="2565" max="2565" width="10" style="14" bestFit="1" customWidth="1"/>
    <col min="2566" max="2566" width="17.140625" style="14" bestFit="1" customWidth="1"/>
    <col min="2567" max="2567" width="26.140625" style="14" customWidth="1"/>
    <col min="2568" max="2816" width="10.28515625" style="14"/>
    <col min="2817" max="2817" width="34.85546875" style="14" bestFit="1" customWidth="1"/>
    <col min="2818" max="2818" width="17.7109375" style="14" customWidth="1"/>
    <col min="2819" max="2819" width="10.42578125" style="14" bestFit="1" customWidth="1"/>
    <col min="2820" max="2820" width="11.140625" style="14" customWidth="1"/>
    <col min="2821" max="2821" width="10" style="14" bestFit="1" customWidth="1"/>
    <col min="2822" max="2822" width="17.140625" style="14" bestFit="1" customWidth="1"/>
    <col min="2823" max="2823" width="26.140625" style="14" customWidth="1"/>
    <col min="2824" max="3072" width="10.28515625" style="14"/>
    <col min="3073" max="3073" width="34.85546875" style="14" bestFit="1" customWidth="1"/>
    <col min="3074" max="3074" width="17.7109375" style="14" customWidth="1"/>
    <col min="3075" max="3075" width="10.42578125" style="14" bestFit="1" customWidth="1"/>
    <col min="3076" max="3076" width="11.140625" style="14" customWidth="1"/>
    <col min="3077" max="3077" width="10" style="14" bestFit="1" customWidth="1"/>
    <col min="3078" max="3078" width="17.140625" style="14" bestFit="1" customWidth="1"/>
    <col min="3079" max="3079" width="26.140625" style="14" customWidth="1"/>
    <col min="3080" max="3328" width="10.28515625" style="14"/>
    <col min="3329" max="3329" width="34.85546875" style="14" bestFit="1" customWidth="1"/>
    <col min="3330" max="3330" width="17.7109375" style="14" customWidth="1"/>
    <col min="3331" max="3331" width="10.42578125" style="14" bestFit="1" customWidth="1"/>
    <col min="3332" max="3332" width="11.140625" style="14" customWidth="1"/>
    <col min="3333" max="3333" width="10" style="14" bestFit="1" customWidth="1"/>
    <col min="3334" max="3334" width="17.140625" style="14" bestFit="1" customWidth="1"/>
    <col min="3335" max="3335" width="26.140625" style="14" customWidth="1"/>
    <col min="3336" max="3584" width="10.28515625" style="14"/>
    <col min="3585" max="3585" width="34.85546875" style="14" bestFit="1" customWidth="1"/>
    <col min="3586" max="3586" width="17.7109375" style="14" customWidth="1"/>
    <col min="3587" max="3587" width="10.42578125" style="14" bestFit="1" customWidth="1"/>
    <col min="3588" max="3588" width="11.140625" style="14" customWidth="1"/>
    <col min="3589" max="3589" width="10" style="14" bestFit="1" customWidth="1"/>
    <col min="3590" max="3590" width="17.140625" style="14" bestFit="1" customWidth="1"/>
    <col min="3591" max="3591" width="26.140625" style="14" customWidth="1"/>
    <col min="3592" max="3840" width="10.28515625" style="14"/>
    <col min="3841" max="3841" width="34.85546875" style="14" bestFit="1" customWidth="1"/>
    <col min="3842" max="3842" width="17.7109375" style="14" customWidth="1"/>
    <col min="3843" max="3843" width="10.42578125" style="14" bestFit="1" customWidth="1"/>
    <col min="3844" max="3844" width="11.140625" style="14" customWidth="1"/>
    <col min="3845" max="3845" width="10" style="14" bestFit="1" customWidth="1"/>
    <col min="3846" max="3846" width="17.140625" style="14" bestFit="1" customWidth="1"/>
    <col min="3847" max="3847" width="26.140625" style="14" customWidth="1"/>
    <col min="3848" max="4096" width="10.28515625" style="14"/>
    <col min="4097" max="4097" width="34.85546875" style="14" bestFit="1" customWidth="1"/>
    <col min="4098" max="4098" width="17.7109375" style="14" customWidth="1"/>
    <col min="4099" max="4099" width="10.42578125" style="14" bestFit="1" customWidth="1"/>
    <col min="4100" max="4100" width="11.140625" style="14" customWidth="1"/>
    <col min="4101" max="4101" width="10" style="14" bestFit="1" customWidth="1"/>
    <col min="4102" max="4102" width="17.140625" style="14" bestFit="1" customWidth="1"/>
    <col min="4103" max="4103" width="26.140625" style="14" customWidth="1"/>
    <col min="4104" max="4352" width="10.28515625" style="14"/>
    <col min="4353" max="4353" width="34.85546875" style="14" bestFit="1" customWidth="1"/>
    <col min="4354" max="4354" width="17.7109375" style="14" customWidth="1"/>
    <col min="4355" max="4355" width="10.42578125" style="14" bestFit="1" customWidth="1"/>
    <col min="4356" max="4356" width="11.140625" style="14" customWidth="1"/>
    <col min="4357" max="4357" width="10" style="14" bestFit="1" customWidth="1"/>
    <col min="4358" max="4358" width="17.140625" style="14" bestFit="1" customWidth="1"/>
    <col min="4359" max="4359" width="26.140625" style="14" customWidth="1"/>
    <col min="4360" max="4608" width="10.28515625" style="14"/>
    <col min="4609" max="4609" width="34.85546875" style="14" bestFit="1" customWidth="1"/>
    <col min="4610" max="4610" width="17.7109375" style="14" customWidth="1"/>
    <col min="4611" max="4611" width="10.42578125" style="14" bestFit="1" customWidth="1"/>
    <col min="4612" max="4612" width="11.140625" style="14" customWidth="1"/>
    <col min="4613" max="4613" width="10" style="14" bestFit="1" customWidth="1"/>
    <col min="4614" max="4614" width="17.140625" style="14" bestFit="1" customWidth="1"/>
    <col min="4615" max="4615" width="26.140625" style="14" customWidth="1"/>
    <col min="4616" max="4864" width="10.28515625" style="14"/>
    <col min="4865" max="4865" width="34.85546875" style="14" bestFit="1" customWidth="1"/>
    <col min="4866" max="4866" width="17.7109375" style="14" customWidth="1"/>
    <col min="4867" max="4867" width="10.42578125" style="14" bestFit="1" customWidth="1"/>
    <col min="4868" max="4868" width="11.140625" style="14" customWidth="1"/>
    <col min="4869" max="4869" width="10" style="14" bestFit="1" customWidth="1"/>
    <col min="4870" max="4870" width="17.140625" style="14" bestFit="1" customWidth="1"/>
    <col min="4871" max="4871" width="26.140625" style="14" customWidth="1"/>
    <col min="4872" max="5120" width="10.28515625" style="14"/>
    <col min="5121" max="5121" width="34.85546875" style="14" bestFit="1" customWidth="1"/>
    <col min="5122" max="5122" width="17.7109375" style="14" customWidth="1"/>
    <col min="5123" max="5123" width="10.42578125" style="14" bestFit="1" customWidth="1"/>
    <col min="5124" max="5124" width="11.140625" style="14" customWidth="1"/>
    <col min="5125" max="5125" width="10" style="14" bestFit="1" customWidth="1"/>
    <col min="5126" max="5126" width="17.140625" style="14" bestFit="1" customWidth="1"/>
    <col min="5127" max="5127" width="26.140625" style="14" customWidth="1"/>
    <col min="5128" max="5376" width="10.28515625" style="14"/>
    <col min="5377" max="5377" width="34.85546875" style="14" bestFit="1" customWidth="1"/>
    <col min="5378" max="5378" width="17.7109375" style="14" customWidth="1"/>
    <col min="5379" max="5379" width="10.42578125" style="14" bestFit="1" customWidth="1"/>
    <col min="5380" max="5380" width="11.140625" style="14" customWidth="1"/>
    <col min="5381" max="5381" width="10" style="14" bestFit="1" customWidth="1"/>
    <col min="5382" max="5382" width="17.140625" style="14" bestFit="1" customWidth="1"/>
    <col min="5383" max="5383" width="26.140625" style="14" customWidth="1"/>
    <col min="5384" max="5632" width="10.28515625" style="14"/>
    <col min="5633" max="5633" width="34.85546875" style="14" bestFit="1" customWidth="1"/>
    <col min="5634" max="5634" width="17.7109375" style="14" customWidth="1"/>
    <col min="5635" max="5635" width="10.42578125" style="14" bestFit="1" customWidth="1"/>
    <col min="5636" max="5636" width="11.140625" style="14" customWidth="1"/>
    <col min="5637" max="5637" width="10" style="14" bestFit="1" customWidth="1"/>
    <col min="5638" max="5638" width="17.140625" style="14" bestFit="1" customWidth="1"/>
    <col min="5639" max="5639" width="26.140625" style="14" customWidth="1"/>
    <col min="5640" max="5888" width="10.28515625" style="14"/>
    <col min="5889" max="5889" width="34.85546875" style="14" bestFit="1" customWidth="1"/>
    <col min="5890" max="5890" width="17.7109375" style="14" customWidth="1"/>
    <col min="5891" max="5891" width="10.42578125" style="14" bestFit="1" customWidth="1"/>
    <col min="5892" max="5892" width="11.140625" style="14" customWidth="1"/>
    <col min="5893" max="5893" width="10" style="14" bestFit="1" customWidth="1"/>
    <col min="5894" max="5894" width="17.140625" style="14" bestFit="1" customWidth="1"/>
    <col min="5895" max="5895" width="26.140625" style="14" customWidth="1"/>
    <col min="5896" max="6144" width="10.28515625" style="14"/>
    <col min="6145" max="6145" width="34.85546875" style="14" bestFit="1" customWidth="1"/>
    <col min="6146" max="6146" width="17.7109375" style="14" customWidth="1"/>
    <col min="6147" max="6147" width="10.42578125" style="14" bestFit="1" customWidth="1"/>
    <col min="6148" max="6148" width="11.140625" style="14" customWidth="1"/>
    <col min="6149" max="6149" width="10" style="14" bestFit="1" customWidth="1"/>
    <col min="6150" max="6150" width="17.140625" style="14" bestFit="1" customWidth="1"/>
    <col min="6151" max="6151" width="26.140625" style="14" customWidth="1"/>
    <col min="6152" max="6400" width="10.28515625" style="14"/>
    <col min="6401" max="6401" width="34.85546875" style="14" bestFit="1" customWidth="1"/>
    <col min="6402" max="6402" width="17.7109375" style="14" customWidth="1"/>
    <col min="6403" max="6403" width="10.42578125" style="14" bestFit="1" customWidth="1"/>
    <col min="6404" max="6404" width="11.140625" style="14" customWidth="1"/>
    <col min="6405" max="6405" width="10" style="14" bestFit="1" customWidth="1"/>
    <col min="6406" max="6406" width="17.140625" style="14" bestFit="1" customWidth="1"/>
    <col min="6407" max="6407" width="26.140625" style="14" customWidth="1"/>
    <col min="6408" max="6656" width="10.28515625" style="14"/>
    <col min="6657" max="6657" width="34.85546875" style="14" bestFit="1" customWidth="1"/>
    <col min="6658" max="6658" width="17.7109375" style="14" customWidth="1"/>
    <col min="6659" max="6659" width="10.42578125" style="14" bestFit="1" customWidth="1"/>
    <col min="6660" max="6660" width="11.140625" style="14" customWidth="1"/>
    <col min="6661" max="6661" width="10" style="14" bestFit="1" customWidth="1"/>
    <col min="6662" max="6662" width="17.140625" style="14" bestFit="1" customWidth="1"/>
    <col min="6663" max="6663" width="26.140625" style="14" customWidth="1"/>
    <col min="6664" max="6912" width="10.28515625" style="14"/>
    <col min="6913" max="6913" width="34.85546875" style="14" bestFit="1" customWidth="1"/>
    <col min="6914" max="6914" width="17.7109375" style="14" customWidth="1"/>
    <col min="6915" max="6915" width="10.42578125" style="14" bestFit="1" customWidth="1"/>
    <col min="6916" max="6916" width="11.140625" style="14" customWidth="1"/>
    <col min="6917" max="6917" width="10" style="14" bestFit="1" customWidth="1"/>
    <col min="6918" max="6918" width="17.140625" style="14" bestFit="1" customWidth="1"/>
    <col min="6919" max="6919" width="26.140625" style="14" customWidth="1"/>
    <col min="6920" max="7168" width="10.28515625" style="14"/>
    <col min="7169" max="7169" width="34.85546875" style="14" bestFit="1" customWidth="1"/>
    <col min="7170" max="7170" width="17.7109375" style="14" customWidth="1"/>
    <col min="7171" max="7171" width="10.42578125" style="14" bestFit="1" customWidth="1"/>
    <col min="7172" max="7172" width="11.140625" style="14" customWidth="1"/>
    <col min="7173" max="7173" width="10" style="14" bestFit="1" customWidth="1"/>
    <col min="7174" max="7174" width="17.140625" style="14" bestFit="1" customWidth="1"/>
    <col min="7175" max="7175" width="26.140625" style="14" customWidth="1"/>
    <col min="7176" max="7424" width="10.28515625" style="14"/>
    <col min="7425" max="7425" width="34.85546875" style="14" bestFit="1" customWidth="1"/>
    <col min="7426" max="7426" width="17.7109375" style="14" customWidth="1"/>
    <col min="7427" max="7427" width="10.42578125" style="14" bestFit="1" customWidth="1"/>
    <col min="7428" max="7428" width="11.140625" style="14" customWidth="1"/>
    <col min="7429" max="7429" width="10" style="14" bestFit="1" customWidth="1"/>
    <col min="7430" max="7430" width="17.140625" style="14" bestFit="1" customWidth="1"/>
    <col min="7431" max="7431" width="26.140625" style="14" customWidth="1"/>
    <col min="7432" max="7680" width="10.28515625" style="14"/>
    <col min="7681" max="7681" width="34.85546875" style="14" bestFit="1" customWidth="1"/>
    <col min="7682" max="7682" width="17.7109375" style="14" customWidth="1"/>
    <col min="7683" max="7683" width="10.42578125" style="14" bestFit="1" customWidth="1"/>
    <col min="7684" max="7684" width="11.140625" style="14" customWidth="1"/>
    <col min="7685" max="7685" width="10" style="14" bestFit="1" customWidth="1"/>
    <col min="7686" max="7686" width="17.140625" style="14" bestFit="1" customWidth="1"/>
    <col min="7687" max="7687" width="26.140625" style="14" customWidth="1"/>
    <col min="7688" max="7936" width="10.28515625" style="14"/>
    <col min="7937" max="7937" width="34.85546875" style="14" bestFit="1" customWidth="1"/>
    <col min="7938" max="7938" width="17.7109375" style="14" customWidth="1"/>
    <col min="7939" max="7939" width="10.42578125" style="14" bestFit="1" customWidth="1"/>
    <col min="7940" max="7940" width="11.140625" style="14" customWidth="1"/>
    <col min="7941" max="7941" width="10" style="14" bestFit="1" customWidth="1"/>
    <col min="7942" max="7942" width="17.140625" style="14" bestFit="1" customWidth="1"/>
    <col min="7943" max="7943" width="26.140625" style="14" customWidth="1"/>
    <col min="7944" max="8192" width="10.28515625" style="14"/>
    <col min="8193" max="8193" width="34.85546875" style="14" bestFit="1" customWidth="1"/>
    <col min="8194" max="8194" width="17.7109375" style="14" customWidth="1"/>
    <col min="8195" max="8195" width="10.42578125" style="14" bestFit="1" customWidth="1"/>
    <col min="8196" max="8196" width="11.140625" style="14" customWidth="1"/>
    <col min="8197" max="8197" width="10" style="14" bestFit="1" customWidth="1"/>
    <col min="8198" max="8198" width="17.140625" style="14" bestFit="1" customWidth="1"/>
    <col min="8199" max="8199" width="26.140625" style="14" customWidth="1"/>
    <col min="8200" max="8448" width="10.28515625" style="14"/>
    <col min="8449" max="8449" width="34.85546875" style="14" bestFit="1" customWidth="1"/>
    <col min="8450" max="8450" width="17.7109375" style="14" customWidth="1"/>
    <col min="8451" max="8451" width="10.42578125" style="14" bestFit="1" customWidth="1"/>
    <col min="8452" max="8452" width="11.140625" style="14" customWidth="1"/>
    <col min="8453" max="8453" width="10" style="14" bestFit="1" customWidth="1"/>
    <col min="8454" max="8454" width="17.140625" style="14" bestFit="1" customWidth="1"/>
    <col min="8455" max="8455" width="26.140625" style="14" customWidth="1"/>
    <col min="8456" max="8704" width="10.28515625" style="14"/>
    <col min="8705" max="8705" width="34.85546875" style="14" bestFit="1" customWidth="1"/>
    <col min="8706" max="8706" width="17.7109375" style="14" customWidth="1"/>
    <col min="8707" max="8707" width="10.42578125" style="14" bestFit="1" customWidth="1"/>
    <col min="8708" max="8708" width="11.140625" style="14" customWidth="1"/>
    <col min="8709" max="8709" width="10" style="14" bestFit="1" customWidth="1"/>
    <col min="8710" max="8710" width="17.140625" style="14" bestFit="1" customWidth="1"/>
    <col min="8711" max="8711" width="26.140625" style="14" customWidth="1"/>
    <col min="8712" max="8960" width="10.28515625" style="14"/>
    <col min="8961" max="8961" width="34.85546875" style="14" bestFit="1" customWidth="1"/>
    <col min="8962" max="8962" width="17.7109375" style="14" customWidth="1"/>
    <col min="8963" max="8963" width="10.42578125" style="14" bestFit="1" customWidth="1"/>
    <col min="8964" max="8964" width="11.140625" style="14" customWidth="1"/>
    <col min="8965" max="8965" width="10" style="14" bestFit="1" customWidth="1"/>
    <col min="8966" max="8966" width="17.140625" style="14" bestFit="1" customWidth="1"/>
    <col min="8967" max="8967" width="26.140625" style="14" customWidth="1"/>
    <col min="8968" max="9216" width="10.28515625" style="14"/>
    <col min="9217" max="9217" width="34.85546875" style="14" bestFit="1" customWidth="1"/>
    <col min="9218" max="9218" width="17.7109375" style="14" customWidth="1"/>
    <col min="9219" max="9219" width="10.42578125" style="14" bestFit="1" customWidth="1"/>
    <col min="9220" max="9220" width="11.140625" style="14" customWidth="1"/>
    <col min="9221" max="9221" width="10" style="14" bestFit="1" customWidth="1"/>
    <col min="9222" max="9222" width="17.140625" style="14" bestFit="1" customWidth="1"/>
    <col min="9223" max="9223" width="26.140625" style="14" customWidth="1"/>
    <col min="9224" max="9472" width="10.28515625" style="14"/>
    <col min="9473" max="9473" width="34.85546875" style="14" bestFit="1" customWidth="1"/>
    <col min="9474" max="9474" width="17.7109375" style="14" customWidth="1"/>
    <col min="9475" max="9475" width="10.42578125" style="14" bestFit="1" customWidth="1"/>
    <col min="9476" max="9476" width="11.140625" style="14" customWidth="1"/>
    <col min="9477" max="9477" width="10" style="14" bestFit="1" customWidth="1"/>
    <col min="9478" max="9478" width="17.140625" style="14" bestFit="1" customWidth="1"/>
    <col min="9479" max="9479" width="26.140625" style="14" customWidth="1"/>
    <col min="9480" max="9728" width="10.28515625" style="14"/>
    <col min="9729" max="9729" width="34.85546875" style="14" bestFit="1" customWidth="1"/>
    <col min="9730" max="9730" width="17.7109375" style="14" customWidth="1"/>
    <col min="9731" max="9731" width="10.42578125" style="14" bestFit="1" customWidth="1"/>
    <col min="9732" max="9732" width="11.140625" style="14" customWidth="1"/>
    <col min="9733" max="9733" width="10" style="14" bestFit="1" customWidth="1"/>
    <col min="9734" max="9734" width="17.140625" style="14" bestFit="1" customWidth="1"/>
    <col min="9735" max="9735" width="26.140625" style="14" customWidth="1"/>
    <col min="9736" max="9984" width="10.28515625" style="14"/>
    <col min="9985" max="9985" width="34.85546875" style="14" bestFit="1" customWidth="1"/>
    <col min="9986" max="9986" width="17.7109375" style="14" customWidth="1"/>
    <col min="9987" max="9987" width="10.42578125" style="14" bestFit="1" customWidth="1"/>
    <col min="9988" max="9988" width="11.140625" style="14" customWidth="1"/>
    <col min="9989" max="9989" width="10" style="14" bestFit="1" customWidth="1"/>
    <col min="9990" max="9990" width="17.140625" style="14" bestFit="1" customWidth="1"/>
    <col min="9991" max="9991" width="26.140625" style="14" customWidth="1"/>
    <col min="9992" max="10240" width="10.28515625" style="14"/>
    <col min="10241" max="10241" width="34.85546875" style="14" bestFit="1" customWidth="1"/>
    <col min="10242" max="10242" width="17.7109375" style="14" customWidth="1"/>
    <col min="10243" max="10243" width="10.42578125" style="14" bestFit="1" customWidth="1"/>
    <col min="10244" max="10244" width="11.140625" style="14" customWidth="1"/>
    <col min="10245" max="10245" width="10" style="14" bestFit="1" customWidth="1"/>
    <col min="10246" max="10246" width="17.140625" style="14" bestFit="1" customWidth="1"/>
    <col min="10247" max="10247" width="26.140625" style="14" customWidth="1"/>
    <col min="10248" max="10496" width="10.28515625" style="14"/>
    <col min="10497" max="10497" width="34.85546875" style="14" bestFit="1" customWidth="1"/>
    <col min="10498" max="10498" width="17.7109375" style="14" customWidth="1"/>
    <col min="10499" max="10499" width="10.42578125" style="14" bestFit="1" customWidth="1"/>
    <col min="10500" max="10500" width="11.140625" style="14" customWidth="1"/>
    <col min="10501" max="10501" width="10" style="14" bestFit="1" customWidth="1"/>
    <col min="10502" max="10502" width="17.140625" style="14" bestFit="1" customWidth="1"/>
    <col min="10503" max="10503" width="26.140625" style="14" customWidth="1"/>
    <col min="10504" max="10752" width="10.28515625" style="14"/>
    <col min="10753" max="10753" width="34.85546875" style="14" bestFit="1" customWidth="1"/>
    <col min="10754" max="10754" width="17.7109375" style="14" customWidth="1"/>
    <col min="10755" max="10755" width="10.42578125" style="14" bestFit="1" customWidth="1"/>
    <col min="10756" max="10756" width="11.140625" style="14" customWidth="1"/>
    <col min="10757" max="10757" width="10" style="14" bestFit="1" customWidth="1"/>
    <col min="10758" max="10758" width="17.140625" style="14" bestFit="1" customWidth="1"/>
    <col min="10759" max="10759" width="26.140625" style="14" customWidth="1"/>
    <col min="10760" max="11008" width="10.28515625" style="14"/>
    <col min="11009" max="11009" width="34.85546875" style="14" bestFit="1" customWidth="1"/>
    <col min="11010" max="11010" width="17.7109375" style="14" customWidth="1"/>
    <col min="11011" max="11011" width="10.42578125" style="14" bestFit="1" customWidth="1"/>
    <col min="11012" max="11012" width="11.140625" style="14" customWidth="1"/>
    <col min="11013" max="11013" width="10" style="14" bestFit="1" customWidth="1"/>
    <col min="11014" max="11014" width="17.140625" style="14" bestFit="1" customWidth="1"/>
    <col min="11015" max="11015" width="26.140625" style="14" customWidth="1"/>
    <col min="11016" max="11264" width="10.28515625" style="14"/>
    <col min="11265" max="11265" width="34.85546875" style="14" bestFit="1" customWidth="1"/>
    <col min="11266" max="11266" width="17.7109375" style="14" customWidth="1"/>
    <col min="11267" max="11267" width="10.42578125" style="14" bestFit="1" customWidth="1"/>
    <col min="11268" max="11268" width="11.140625" style="14" customWidth="1"/>
    <col min="11269" max="11269" width="10" style="14" bestFit="1" customWidth="1"/>
    <col min="11270" max="11270" width="17.140625" style="14" bestFit="1" customWidth="1"/>
    <col min="11271" max="11271" width="26.140625" style="14" customWidth="1"/>
    <col min="11272" max="11520" width="10.28515625" style="14"/>
    <col min="11521" max="11521" width="34.85546875" style="14" bestFit="1" customWidth="1"/>
    <col min="11522" max="11522" width="17.7109375" style="14" customWidth="1"/>
    <col min="11523" max="11523" width="10.42578125" style="14" bestFit="1" customWidth="1"/>
    <col min="11524" max="11524" width="11.140625" style="14" customWidth="1"/>
    <col min="11525" max="11525" width="10" style="14" bestFit="1" customWidth="1"/>
    <col min="11526" max="11526" width="17.140625" style="14" bestFit="1" customWidth="1"/>
    <col min="11527" max="11527" width="26.140625" style="14" customWidth="1"/>
    <col min="11528" max="11776" width="10.28515625" style="14"/>
    <col min="11777" max="11777" width="34.85546875" style="14" bestFit="1" customWidth="1"/>
    <col min="11778" max="11778" width="17.7109375" style="14" customWidth="1"/>
    <col min="11779" max="11779" width="10.42578125" style="14" bestFit="1" customWidth="1"/>
    <col min="11780" max="11780" width="11.140625" style="14" customWidth="1"/>
    <col min="11781" max="11781" width="10" style="14" bestFit="1" customWidth="1"/>
    <col min="11782" max="11782" width="17.140625" style="14" bestFit="1" customWidth="1"/>
    <col min="11783" max="11783" width="26.140625" style="14" customWidth="1"/>
    <col min="11784" max="12032" width="10.28515625" style="14"/>
    <col min="12033" max="12033" width="34.85546875" style="14" bestFit="1" customWidth="1"/>
    <col min="12034" max="12034" width="17.7109375" style="14" customWidth="1"/>
    <col min="12035" max="12035" width="10.42578125" style="14" bestFit="1" customWidth="1"/>
    <col min="12036" max="12036" width="11.140625" style="14" customWidth="1"/>
    <col min="12037" max="12037" width="10" style="14" bestFit="1" customWidth="1"/>
    <col min="12038" max="12038" width="17.140625" style="14" bestFit="1" customWidth="1"/>
    <col min="12039" max="12039" width="26.140625" style="14" customWidth="1"/>
    <col min="12040" max="12288" width="10.28515625" style="14"/>
    <col min="12289" max="12289" width="34.85546875" style="14" bestFit="1" customWidth="1"/>
    <col min="12290" max="12290" width="17.7109375" style="14" customWidth="1"/>
    <col min="12291" max="12291" width="10.42578125" style="14" bestFit="1" customWidth="1"/>
    <col min="12292" max="12292" width="11.140625" style="14" customWidth="1"/>
    <col min="12293" max="12293" width="10" style="14" bestFit="1" customWidth="1"/>
    <col min="12294" max="12294" width="17.140625" style="14" bestFit="1" customWidth="1"/>
    <col min="12295" max="12295" width="26.140625" style="14" customWidth="1"/>
    <col min="12296" max="12544" width="10.28515625" style="14"/>
    <col min="12545" max="12545" width="34.85546875" style="14" bestFit="1" customWidth="1"/>
    <col min="12546" max="12546" width="17.7109375" style="14" customWidth="1"/>
    <col min="12547" max="12547" width="10.42578125" style="14" bestFit="1" customWidth="1"/>
    <col min="12548" max="12548" width="11.140625" style="14" customWidth="1"/>
    <col min="12549" max="12549" width="10" style="14" bestFit="1" customWidth="1"/>
    <col min="12550" max="12550" width="17.140625" style="14" bestFit="1" customWidth="1"/>
    <col min="12551" max="12551" width="26.140625" style="14" customWidth="1"/>
    <col min="12552" max="12800" width="10.28515625" style="14"/>
    <col min="12801" max="12801" width="34.85546875" style="14" bestFit="1" customWidth="1"/>
    <col min="12802" max="12802" width="17.7109375" style="14" customWidth="1"/>
    <col min="12803" max="12803" width="10.42578125" style="14" bestFit="1" customWidth="1"/>
    <col min="12804" max="12804" width="11.140625" style="14" customWidth="1"/>
    <col min="12805" max="12805" width="10" style="14" bestFit="1" customWidth="1"/>
    <col min="12806" max="12806" width="17.140625" style="14" bestFit="1" customWidth="1"/>
    <col min="12807" max="12807" width="26.140625" style="14" customWidth="1"/>
    <col min="12808" max="13056" width="10.28515625" style="14"/>
    <col min="13057" max="13057" width="34.85546875" style="14" bestFit="1" customWidth="1"/>
    <col min="13058" max="13058" width="17.7109375" style="14" customWidth="1"/>
    <col min="13059" max="13059" width="10.42578125" style="14" bestFit="1" customWidth="1"/>
    <col min="13060" max="13060" width="11.140625" style="14" customWidth="1"/>
    <col min="13061" max="13061" width="10" style="14" bestFit="1" customWidth="1"/>
    <col min="13062" max="13062" width="17.140625" style="14" bestFit="1" customWidth="1"/>
    <col min="13063" max="13063" width="26.140625" style="14" customWidth="1"/>
    <col min="13064" max="13312" width="10.28515625" style="14"/>
    <col min="13313" max="13313" width="34.85546875" style="14" bestFit="1" customWidth="1"/>
    <col min="13314" max="13314" width="17.7109375" style="14" customWidth="1"/>
    <col min="13315" max="13315" width="10.42578125" style="14" bestFit="1" customWidth="1"/>
    <col min="13316" max="13316" width="11.140625" style="14" customWidth="1"/>
    <col min="13317" max="13317" width="10" style="14" bestFit="1" customWidth="1"/>
    <col min="13318" max="13318" width="17.140625" style="14" bestFit="1" customWidth="1"/>
    <col min="13319" max="13319" width="26.140625" style="14" customWidth="1"/>
    <col min="13320" max="13568" width="10.28515625" style="14"/>
    <col min="13569" max="13569" width="34.85546875" style="14" bestFit="1" customWidth="1"/>
    <col min="13570" max="13570" width="17.7109375" style="14" customWidth="1"/>
    <col min="13571" max="13571" width="10.42578125" style="14" bestFit="1" customWidth="1"/>
    <col min="13572" max="13572" width="11.140625" style="14" customWidth="1"/>
    <col min="13573" max="13573" width="10" style="14" bestFit="1" customWidth="1"/>
    <col min="13574" max="13574" width="17.140625" style="14" bestFit="1" customWidth="1"/>
    <col min="13575" max="13575" width="26.140625" style="14" customWidth="1"/>
    <col min="13576" max="13824" width="10.28515625" style="14"/>
    <col min="13825" max="13825" width="34.85546875" style="14" bestFit="1" customWidth="1"/>
    <col min="13826" max="13826" width="17.7109375" style="14" customWidth="1"/>
    <col min="13827" max="13827" width="10.42578125" style="14" bestFit="1" customWidth="1"/>
    <col min="13828" max="13828" width="11.140625" style="14" customWidth="1"/>
    <col min="13829" max="13829" width="10" style="14" bestFit="1" customWidth="1"/>
    <col min="13830" max="13830" width="17.140625" style="14" bestFit="1" customWidth="1"/>
    <col min="13831" max="13831" width="26.140625" style="14" customWidth="1"/>
    <col min="13832" max="14080" width="10.28515625" style="14"/>
    <col min="14081" max="14081" width="34.85546875" style="14" bestFit="1" customWidth="1"/>
    <col min="14082" max="14082" width="17.7109375" style="14" customWidth="1"/>
    <col min="14083" max="14083" width="10.42578125" style="14" bestFit="1" customWidth="1"/>
    <col min="14084" max="14084" width="11.140625" style="14" customWidth="1"/>
    <col min="14085" max="14085" width="10" style="14" bestFit="1" customWidth="1"/>
    <col min="14086" max="14086" width="17.140625" style="14" bestFit="1" customWidth="1"/>
    <col min="14087" max="14087" width="26.140625" style="14" customWidth="1"/>
    <col min="14088" max="14336" width="10.28515625" style="14"/>
    <col min="14337" max="14337" width="34.85546875" style="14" bestFit="1" customWidth="1"/>
    <col min="14338" max="14338" width="17.7109375" style="14" customWidth="1"/>
    <col min="14339" max="14339" width="10.42578125" style="14" bestFit="1" customWidth="1"/>
    <col min="14340" max="14340" width="11.140625" style="14" customWidth="1"/>
    <col min="14341" max="14341" width="10" style="14" bestFit="1" customWidth="1"/>
    <col min="14342" max="14342" width="17.140625" style="14" bestFit="1" customWidth="1"/>
    <col min="14343" max="14343" width="26.140625" style="14" customWidth="1"/>
    <col min="14344" max="14592" width="10.28515625" style="14"/>
    <col min="14593" max="14593" width="34.85546875" style="14" bestFit="1" customWidth="1"/>
    <col min="14594" max="14594" width="17.7109375" style="14" customWidth="1"/>
    <col min="14595" max="14595" width="10.42578125" style="14" bestFit="1" customWidth="1"/>
    <col min="14596" max="14596" width="11.140625" style="14" customWidth="1"/>
    <col min="14597" max="14597" width="10" style="14" bestFit="1" customWidth="1"/>
    <col min="14598" max="14598" width="17.140625" style="14" bestFit="1" customWidth="1"/>
    <col min="14599" max="14599" width="26.140625" style="14" customWidth="1"/>
    <col min="14600" max="14848" width="10.28515625" style="14"/>
    <col min="14849" max="14849" width="34.85546875" style="14" bestFit="1" customWidth="1"/>
    <col min="14850" max="14850" width="17.7109375" style="14" customWidth="1"/>
    <col min="14851" max="14851" width="10.42578125" style="14" bestFit="1" customWidth="1"/>
    <col min="14852" max="14852" width="11.140625" style="14" customWidth="1"/>
    <col min="14853" max="14853" width="10" style="14" bestFit="1" customWidth="1"/>
    <col min="14854" max="14854" width="17.140625" style="14" bestFit="1" customWidth="1"/>
    <col min="14855" max="14855" width="26.140625" style="14" customWidth="1"/>
    <col min="14856" max="15104" width="10.28515625" style="14"/>
    <col min="15105" max="15105" width="34.85546875" style="14" bestFit="1" customWidth="1"/>
    <col min="15106" max="15106" width="17.7109375" style="14" customWidth="1"/>
    <col min="15107" max="15107" width="10.42578125" style="14" bestFit="1" customWidth="1"/>
    <col min="15108" max="15108" width="11.140625" style="14" customWidth="1"/>
    <col min="15109" max="15109" width="10" style="14" bestFit="1" customWidth="1"/>
    <col min="15110" max="15110" width="17.140625" style="14" bestFit="1" customWidth="1"/>
    <col min="15111" max="15111" width="26.140625" style="14" customWidth="1"/>
    <col min="15112" max="15360" width="10.28515625" style="14"/>
    <col min="15361" max="15361" width="34.85546875" style="14" bestFit="1" customWidth="1"/>
    <col min="15362" max="15362" width="17.7109375" style="14" customWidth="1"/>
    <col min="15363" max="15363" width="10.42578125" style="14" bestFit="1" customWidth="1"/>
    <col min="15364" max="15364" width="11.140625" style="14" customWidth="1"/>
    <col min="15365" max="15365" width="10" style="14" bestFit="1" customWidth="1"/>
    <col min="15366" max="15366" width="17.140625" style="14" bestFit="1" customWidth="1"/>
    <col min="15367" max="15367" width="26.140625" style="14" customWidth="1"/>
    <col min="15368" max="15616" width="10.28515625" style="14"/>
    <col min="15617" max="15617" width="34.85546875" style="14" bestFit="1" customWidth="1"/>
    <col min="15618" max="15618" width="17.7109375" style="14" customWidth="1"/>
    <col min="15619" max="15619" width="10.42578125" style="14" bestFit="1" customWidth="1"/>
    <col min="15620" max="15620" width="11.140625" style="14" customWidth="1"/>
    <col min="15621" max="15621" width="10" style="14" bestFit="1" customWidth="1"/>
    <col min="15622" max="15622" width="17.140625" style="14" bestFit="1" customWidth="1"/>
    <col min="15623" max="15623" width="26.140625" style="14" customWidth="1"/>
    <col min="15624" max="15872" width="10.28515625" style="14"/>
    <col min="15873" max="15873" width="34.85546875" style="14" bestFit="1" customWidth="1"/>
    <col min="15874" max="15874" width="17.7109375" style="14" customWidth="1"/>
    <col min="15875" max="15875" width="10.42578125" style="14" bestFit="1" customWidth="1"/>
    <col min="15876" max="15876" width="11.140625" style="14" customWidth="1"/>
    <col min="15877" max="15877" width="10" style="14" bestFit="1" customWidth="1"/>
    <col min="15878" max="15878" width="17.140625" style="14" bestFit="1" customWidth="1"/>
    <col min="15879" max="15879" width="26.140625" style="14" customWidth="1"/>
    <col min="15880" max="16128" width="10.28515625" style="14"/>
    <col min="16129" max="16129" width="34.85546875" style="14" bestFit="1" customWidth="1"/>
    <col min="16130" max="16130" width="17.7109375" style="14" customWidth="1"/>
    <col min="16131" max="16131" width="10.42578125" style="14" bestFit="1" customWidth="1"/>
    <col min="16132" max="16132" width="11.140625" style="14" customWidth="1"/>
    <col min="16133" max="16133" width="10" style="14" bestFit="1" customWidth="1"/>
    <col min="16134" max="16134" width="17.140625" style="14" bestFit="1" customWidth="1"/>
    <col min="16135" max="16135" width="26.140625" style="14" customWidth="1"/>
    <col min="16136" max="16384" width="10.28515625" style="14"/>
  </cols>
  <sheetData>
    <row r="3" spans="1:10">
      <c r="A3" s="11"/>
      <c r="B3" s="11"/>
      <c r="C3" s="11"/>
      <c r="D3" s="12"/>
    </row>
    <row r="4" spans="1:10" ht="21.75" thickBot="1">
      <c r="G4" s="15"/>
    </row>
    <row r="5" spans="1:10" ht="22.5" thickTop="1" thickBot="1">
      <c r="A5" s="16" t="s">
        <v>55</v>
      </c>
      <c r="B5" s="16" t="s">
        <v>47</v>
      </c>
      <c r="C5" s="17" t="s">
        <v>48</v>
      </c>
      <c r="D5" s="17" t="s">
        <v>41</v>
      </c>
      <c r="E5" s="17" t="s">
        <v>40</v>
      </c>
      <c r="F5" s="17" t="s">
        <v>39</v>
      </c>
      <c r="G5" s="18" t="s">
        <v>49</v>
      </c>
    </row>
    <row r="6" spans="1:10" ht="21" customHeight="1">
      <c r="A6" s="299" t="s">
        <v>28</v>
      </c>
      <c r="B6" s="19" t="s">
        <v>104</v>
      </c>
      <c r="C6" s="20">
        <f>IFERROR(VLOOKUP($A6,'FKala1400 (20)'!$A$2:$G$10,2,FALSE),0)</f>
        <v>13</v>
      </c>
      <c r="D6" s="21">
        <f>IFERROR(VLOOKUP($A6,'FKala1400 (20)'!$A$2:$G$10,3,FALSE),0)</f>
        <v>258</v>
      </c>
      <c r="E6" s="21">
        <f>IFERROR(VLOOKUP($A6,'FKala1400 (20)'!$A$2:$G$10,4,FALSE),0)</f>
        <v>236</v>
      </c>
      <c r="F6" s="21">
        <f>IFERROR(VLOOKUP($A6,'FKala1400 (20)'!$A$2:$G$10,5,FALSE),0)</f>
        <v>35</v>
      </c>
      <c r="G6" s="119">
        <f>IFERROR(VLOOKUP($A6,'FKala1400 (20)'!$A$2:$G$10,6,FALSE),0)</f>
        <v>76912481014</v>
      </c>
    </row>
    <row r="7" spans="1:10">
      <c r="A7" s="299"/>
      <c r="B7" s="23" t="s">
        <v>85</v>
      </c>
      <c r="C7" s="24">
        <f>IFERROR(VLOOKUP($A6,'FKala99 (20)'!$A$2:$G$10,2,FALSE),0)</f>
        <v>9</v>
      </c>
      <c r="D7" s="24">
        <f>IFERROR(VLOOKUP($A6,'FKala99 (20)'!$A$2:$G$10,3,FALSE),0)</f>
        <v>47</v>
      </c>
      <c r="E7" s="24">
        <f>IFERROR(VLOOKUP($A6,'FKala99 (20)'!$A$2:$G$10,4,FALSE),0)</f>
        <v>37</v>
      </c>
      <c r="F7" s="24">
        <f>IFERROR(VLOOKUP($A6,'FKala99 (20)'!$A$2:$G$10,5,FALSE),0)</f>
        <v>19</v>
      </c>
      <c r="G7" s="24">
        <f>IFERROR(VLOOKUP($A6,'FKala99 (20)'!$A$2:$G$10,6,FALSE),0)</f>
        <v>3267921280</v>
      </c>
    </row>
    <row r="8" spans="1:10" ht="30" customHeight="1" thickBot="1">
      <c r="A8" s="300"/>
      <c r="B8" s="26" t="s">
        <v>51</v>
      </c>
      <c r="C8" s="27">
        <f>IFERROR(C6/C7-1,"-")</f>
        <v>0.44444444444444442</v>
      </c>
      <c r="D8" s="27">
        <f>IFERROR(D6/D7-1,"-")</f>
        <v>4.4893617021276597</v>
      </c>
      <c r="E8" s="27">
        <f>IFERROR(E6/E7-1,"-")</f>
        <v>5.3783783783783781</v>
      </c>
      <c r="F8" s="27">
        <f>IFERROR(F6/F7-1,"-")</f>
        <v>0.84210526315789469</v>
      </c>
      <c r="G8" s="27">
        <f>IFERROR(G6/G7-1,"-")</f>
        <v>22.535597838513418</v>
      </c>
      <c r="J8" s="14" t="s">
        <v>75</v>
      </c>
    </row>
    <row r="9" spans="1:10" ht="21" customHeight="1">
      <c r="A9" s="301" t="s">
        <v>43</v>
      </c>
      <c r="B9" s="19" t="s">
        <v>104</v>
      </c>
      <c r="C9" s="20">
        <f>IFERROR(VLOOKUP($A9,'FKala1400 (20)'!$A$2:$G$10,2,FALSE),0)</f>
        <v>1</v>
      </c>
      <c r="D9" s="21">
        <f>IFERROR(VLOOKUP($A9,'FKala1400 (20)'!$A$2:$G$10,3,FALSE),0)</f>
        <v>3</v>
      </c>
      <c r="E9" s="21">
        <f>IFERROR(VLOOKUP($A9,'FKala1400 (20)'!$A$2:$G$10,4,FALSE),0)</f>
        <v>3</v>
      </c>
      <c r="F9" s="21">
        <f>IFERROR(VLOOKUP($A9,'FKala1400 (20)'!$A$2:$G$10,5,FALSE),0)</f>
        <v>1</v>
      </c>
      <c r="G9" s="55">
        <f>IFERROR(VLOOKUP($A9,'FKala1400 (20)'!$A$2:$G$10,6,FALSE),0)</f>
        <v>0</v>
      </c>
    </row>
    <row r="10" spans="1:10" ht="21" customHeight="1">
      <c r="A10" s="301"/>
      <c r="B10" s="23" t="s">
        <v>85</v>
      </c>
      <c r="C10" s="24">
        <f>IFERROR(VLOOKUP($A9,'FKala99 (20)'!$A$2:$G$10,2,FALSE),0)</f>
        <v>0</v>
      </c>
      <c r="D10" s="24">
        <f>IFERROR(VLOOKUP($A9,'FKala99 (20)'!$A$2:$G$10,3,FALSE),0)</f>
        <v>15</v>
      </c>
      <c r="E10" s="24">
        <f>IFERROR(VLOOKUP($A9,'FKala99 (20)'!$A$2:$G$10,4,FALSE),0)</f>
        <v>11</v>
      </c>
      <c r="F10" s="24">
        <f>IFERROR(VLOOKUP($A9,'FKala99 (20)'!$A$2:$G$10,5,FALSE),0)</f>
        <v>4</v>
      </c>
      <c r="G10" s="24">
        <f>IFERROR(VLOOKUP($A9,'FKala99 (20)'!$A$2:$G$10,6,FALSE),0)</f>
        <v>4000000</v>
      </c>
    </row>
    <row r="11" spans="1:10" ht="30" customHeight="1" thickBot="1">
      <c r="A11" s="301"/>
      <c r="B11" s="29" t="s">
        <v>51</v>
      </c>
      <c r="C11" s="30" t="str">
        <f>IFERROR(C9/C10-1,"-")</f>
        <v>-</v>
      </c>
      <c r="D11" s="30">
        <f>IFERROR(D9/D10-1,"-")</f>
        <v>-0.8</v>
      </c>
      <c r="E11" s="30">
        <f>IFERROR(E9/E10-1,"-")</f>
        <v>-0.72727272727272729</v>
      </c>
      <c r="F11" s="30">
        <f>IFERROR(F9/F10-1,"-")</f>
        <v>-0.75</v>
      </c>
      <c r="G11" s="30">
        <f>IFERROR(G9/G10-1,"-")</f>
        <v>-1</v>
      </c>
    </row>
    <row r="12" spans="1:10" ht="21" customHeight="1">
      <c r="A12" s="302" t="s">
        <v>42</v>
      </c>
      <c r="B12" s="32" t="s">
        <v>104</v>
      </c>
      <c r="C12" s="33">
        <f>IFERROR(VLOOKUP($A12,'FKala1400 (20)'!$A$2:$G$10,2,FALSE),0)</f>
        <v>9</v>
      </c>
      <c r="D12" s="34">
        <f>IFERROR(VLOOKUP($A12,'FKala1400 (20)'!$A$2:$G$10,3,FALSE),0)</f>
        <v>131</v>
      </c>
      <c r="E12" s="34">
        <f>IFERROR(VLOOKUP($A12,'FKala1400 (20)'!$A$2:$G$10,4,FALSE),0)</f>
        <v>122</v>
      </c>
      <c r="F12" s="34">
        <f>IFERROR(VLOOKUP($A12,'FKala1400 (20)'!$A$2:$G$10,5,FALSE),0)</f>
        <v>18</v>
      </c>
      <c r="G12" s="57">
        <f>IFERROR(VLOOKUP($A12,'FKala1400 (20)'!$A$2:$G$10,6,FALSE),0)</f>
        <v>68136200315</v>
      </c>
    </row>
    <row r="13" spans="1:10" ht="21" customHeight="1">
      <c r="A13" s="301"/>
      <c r="B13" s="23" t="s">
        <v>85</v>
      </c>
      <c r="C13" s="24">
        <f>IFERROR(VLOOKUP($A12,'FKala99 (20)'!$A$2:$G$10,2,FALSE),0)</f>
        <v>3</v>
      </c>
      <c r="D13" s="24">
        <f>IFERROR(VLOOKUP($A12,'FKala99 (20)'!$A$2:$G$10,3,FALSE),0)</f>
        <v>57</v>
      </c>
      <c r="E13" s="24">
        <f>IFERROR(VLOOKUP($A12,'FKala99 (20)'!$A$2:$G$10,4,FALSE),0)</f>
        <v>50</v>
      </c>
      <c r="F13" s="24">
        <f>IFERROR(VLOOKUP($A12,'FKala99 (20)'!$A$2:$G$10,5,FALSE),0)</f>
        <v>10</v>
      </c>
      <c r="G13" s="24">
        <f>IFERROR(VLOOKUP($A12,'FKala99 (20)'!$A$2:$G$10,6,FALSE),0)</f>
        <v>6260806365</v>
      </c>
    </row>
    <row r="14" spans="1:10" ht="30" customHeight="1" thickBot="1">
      <c r="A14" s="301"/>
      <c r="B14" s="36" t="s">
        <v>51</v>
      </c>
      <c r="C14" s="30">
        <f>IFERROR(C12/C13-1,"-")</f>
        <v>2</v>
      </c>
      <c r="D14" s="30">
        <f>IFERROR(D12/D13-1,"-")</f>
        <v>1.2982456140350878</v>
      </c>
      <c r="E14" s="30">
        <f>IFERROR(E12/E13-1,"-")</f>
        <v>1.44</v>
      </c>
      <c r="F14" s="30">
        <f>IFERROR(F12/F13-1,"-")</f>
        <v>0.8</v>
      </c>
      <c r="G14" s="30">
        <f>IFERROR(G12/G13-1,"-")</f>
        <v>9.882975186056564</v>
      </c>
    </row>
    <row r="15" spans="1:10">
      <c r="A15" s="413" t="s">
        <v>59</v>
      </c>
      <c r="B15" s="37" t="s">
        <v>104</v>
      </c>
      <c r="C15" s="38">
        <f>C12+C9+C6</f>
        <v>23</v>
      </c>
      <c r="D15" s="38">
        <f t="shared" ref="D15:G16" si="0">D12+D9+D6</f>
        <v>392</v>
      </c>
      <c r="E15" s="38">
        <f t="shared" si="0"/>
        <v>361</v>
      </c>
      <c r="F15" s="38">
        <f t="shared" si="0"/>
        <v>54</v>
      </c>
      <c r="G15" s="38">
        <f t="shared" si="0"/>
        <v>145048681329</v>
      </c>
    </row>
    <row r="16" spans="1:10" ht="21.75" thickBot="1">
      <c r="A16" s="414"/>
      <c r="B16" s="23" t="s">
        <v>85</v>
      </c>
      <c r="C16" s="40">
        <f>C13+C10+C7</f>
        <v>12</v>
      </c>
      <c r="D16" s="40">
        <f t="shared" si="0"/>
        <v>119</v>
      </c>
      <c r="E16" s="40">
        <f t="shared" si="0"/>
        <v>98</v>
      </c>
      <c r="F16" s="40">
        <f t="shared" si="0"/>
        <v>33</v>
      </c>
      <c r="G16" s="40">
        <f t="shared" si="0"/>
        <v>9532727645</v>
      </c>
    </row>
    <row r="17" spans="1:7" ht="30" customHeight="1" thickBot="1">
      <c r="A17" s="415"/>
      <c r="B17" s="42" t="s">
        <v>51</v>
      </c>
      <c r="C17" s="43">
        <f>IFERROR(C15/C16-1,"-")</f>
        <v>0.91666666666666674</v>
      </c>
      <c r="D17" s="43">
        <f>IFERROR(D15/D16-1,"-")</f>
        <v>2.2941176470588234</v>
      </c>
      <c r="E17" s="43">
        <f>IFERROR(E15/E16-1,"-")</f>
        <v>2.6836734693877551</v>
      </c>
      <c r="F17" s="43">
        <f>IFERROR(F15/F16-1,"-")</f>
        <v>0.63636363636363646</v>
      </c>
      <c r="G17" s="43">
        <f>IFERROR(G15/G16-1,"-")</f>
        <v>14.21586336362807</v>
      </c>
    </row>
    <row r="18" spans="1:7" ht="21.75" thickTop="1"/>
    <row r="19" spans="1:7" ht="24">
      <c r="C19" s="187"/>
      <c r="G19" s="188"/>
    </row>
    <row r="22" spans="1:7">
      <c r="D22" s="46"/>
      <c r="E22" s="46"/>
      <c r="F22" s="46"/>
    </row>
    <row r="23" spans="1:7">
      <c r="C23" s="45"/>
      <c r="D23" s="46"/>
      <c r="E23" s="46"/>
      <c r="F23" s="46"/>
      <c r="G23" s="46"/>
    </row>
    <row r="24" spans="1:7">
      <c r="C24" s="45"/>
      <c r="D24" s="46"/>
      <c r="E24" s="46"/>
      <c r="F24" s="46"/>
      <c r="G24" s="46"/>
    </row>
    <row r="25" spans="1:7">
      <c r="C25" s="45"/>
      <c r="D25" s="46"/>
      <c r="E25" s="46"/>
      <c r="F25" s="46"/>
      <c r="G25" s="46"/>
    </row>
    <row r="26" spans="1:7">
      <c r="C26" s="45"/>
      <c r="D26" s="46"/>
      <c r="E26" s="46"/>
      <c r="F26" s="46"/>
      <c r="G26" s="46"/>
    </row>
  </sheetData>
  <mergeCells count="4">
    <mergeCell ref="A6:A8"/>
    <mergeCell ref="A9:A11"/>
    <mergeCell ref="A12:A14"/>
    <mergeCell ref="A15:A17"/>
  </mergeCells>
  <printOptions horizontalCentered="1"/>
  <pageMargins left="0.39370078740157499" right="0.39370078740157499" top="0.41" bottom="0.196850393700787" header="0.49" footer="0.31496062992126"/>
  <pageSetup paperSize="9" orientation="landscape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146</vt:i4>
      </vt:variant>
      <vt:variant>
        <vt:lpstr>Named Ranges</vt:lpstr>
      </vt:variant>
      <vt:variant>
        <vt:i4>44</vt:i4>
      </vt:variant>
    </vt:vector>
  </HeadingPairs>
  <TitlesOfParts>
    <vt:vector size="190" baseType="lpstr">
      <vt:lpstr>Sheet1</vt:lpstr>
      <vt:lpstr>نمودار دایره ای محکومیت شعب</vt:lpstr>
      <vt:lpstr>مقايسه با سال قبل شعبه (4)</vt:lpstr>
      <vt:lpstr>مقايسه با سال قبل شعبه (3)</vt:lpstr>
      <vt:lpstr>ملی سال 1401(2)</vt:lpstr>
      <vt:lpstr> ملی سال 1400 (2)</vt:lpstr>
      <vt:lpstr>گشت سال 1401 (2) آمارعملکرد (2)</vt:lpstr>
      <vt:lpstr>گشت سال 1400 (2) آمار عملکر (2)</vt:lpstr>
      <vt:lpstr>آمار گشت سیار (3)</vt:lpstr>
      <vt:lpstr>آمار گرانفروشی</vt:lpstr>
      <vt:lpstr>اصناف1400 </vt:lpstr>
      <vt:lpstr>صمت 1400</vt:lpstr>
      <vt:lpstr>کل 1400</vt:lpstr>
      <vt:lpstr>اصناف 99</vt:lpstr>
      <vt:lpstr>صمت 99</vt:lpstr>
      <vt:lpstr>کل 99</vt:lpstr>
      <vt:lpstr>آمار</vt:lpstr>
      <vt:lpstr>Kala99 (6)</vt:lpstr>
      <vt:lpstr>FKala99 (6)</vt:lpstr>
      <vt:lpstr>Kala1400 (6)</vt:lpstr>
      <vt:lpstr>FKala1400 (6)</vt:lpstr>
      <vt:lpstr>مقایسه تخم مرغ (6)</vt:lpstr>
      <vt:lpstr>Kala99 (7)</vt:lpstr>
      <vt:lpstr>FKala99 (7)</vt:lpstr>
      <vt:lpstr>Kala1400 (7)</vt:lpstr>
      <vt:lpstr>FKala1400 (7)</vt:lpstr>
      <vt:lpstr>مقایسه    گوشت دام (7)</vt:lpstr>
      <vt:lpstr>Kala99 (8)</vt:lpstr>
      <vt:lpstr>FKala99 (8)</vt:lpstr>
      <vt:lpstr>Kala1400 (8)</vt:lpstr>
      <vt:lpstr>FKala1400 (8)</vt:lpstr>
      <vt:lpstr>مقایسه  فولاد (8)</vt:lpstr>
      <vt:lpstr>Kala99 (9)</vt:lpstr>
      <vt:lpstr>FKala99 (9)</vt:lpstr>
      <vt:lpstr>Kala1400 (9)</vt:lpstr>
      <vt:lpstr>FKala1400 (9)</vt:lpstr>
      <vt:lpstr>مقایسه    سیمان (9)</vt:lpstr>
      <vt:lpstr>Kala99 (10)</vt:lpstr>
      <vt:lpstr>FKala99 (10)</vt:lpstr>
      <vt:lpstr>Kala1400 (10)</vt:lpstr>
      <vt:lpstr>FKala1400 (10)</vt:lpstr>
      <vt:lpstr>مقایسه    جوجه (10)</vt:lpstr>
      <vt:lpstr>Kala99 (11)</vt:lpstr>
      <vt:lpstr>FKala99 (11)</vt:lpstr>
      <vt:lpstr>Kala1400 (11)</vt:lpstr>
      <vt:lpstr>FKala1400 (11)</vt:lpstr>
      <vt:lpstr>مقایسه    نهاده های دامی (11)</vt:lpstr>
      <vt:lpstr>Kala99 (12)</vt:lpstr>
      <vt:lpstr>FKala99 (12)</vt:lpstr>
      <vt:lpstr>Kala1400 (12)</vt:lpstr>
      <vt:lpstr>FKala1400 (12)</vt:lpstr>
      <vt:lpstr>مقایسه   محصولات کشاورزی(11)</vt:lpstr>
      <vt:lpstr>مقایسه روغن های خوراکی</vt:lpstr>
      <vt:lpstr>Kala99</vt:lpstr>
      <vt:lpstr>FKala99</vt:lpstr>
      <vt:lpstr>Kala1400</vt:lpstr>
      <vt:lpstr>FKala1400</vt:lpstr>
      <vt:lpstr>مقایسه   میوه ها (2)</vt:lpstr>
      <vt:lpstr>Kala99 (2)</vt:lpstr>
      <vt:lpstr>FKala99 (2)</vt:lpstr>
      <vt:lpstr>Kala1400 (2)</vt:lpstr>
      <vt:lpstr>FKala1400 (2)</vt:lpstr>
      <vt:lpstr>مقایسه   مرغ (3)</vt:lpstr>
      <vt:lpstr>Kala99 (3)</vt:lpstr>
      <vt:lpstr>FKala99 (3)</vt:lpstr>
      <vt:lpstr>Kala1400 (3)</vt:lpstr>
      <vt:lpstr>FKala1400 (3)</vt:lpstr>
      <vt:lpstr>مرغ 98</vt:lpstr>
      <vt:lpstr>مرغ 97</vt:lpstr>
      <vt:lpstr>مقايسه مرغ</vt:lpstr>
      <vt:lpstr>فولاد سال 97 </vt:lpstr>
      <vt:lpstr>آمار فولاد کل سال 97 </vt:lpstr>
      <vt:lpstr>فولاد 98</vt:lpstr>
      <vt:lpstr>فولاد 97</vt:lpstr>
      <vt:lpstr>مقايسه فولاد</vt:lpstr>
      <vt:lpstr>روغن موتور به تفکیک استان</vt:lpstr>
      <vt:lpstr>Kala99 (16)</vt:lpstr>
      <vt:lpstr>FKala99 (16)</vt:lpstr>
      <vt:lpstr>Kala1400 (16)</vt:lpstr>
      <vt:lpstr>FKala1400 (16)</vt:lpstr>
      <vt:lpstr>مقایسه خودرو(16)</vt:lpstr>
      <vt:lpstr>Kala1401 (23)</vt:lpstr>
      <vt:lpstr>FKala1401 (23)</vt:lpstr>
      <vt:lpstr>Kala1400 (23)</vt:lpstr>
      <vt:lpstr>FKala1400 (23)</vt:lpstr>
      <vt:lpstr>مقایسه نهاده های دامی(23)</vt:lpstr>
      <vt:lpstr>Kala1401 (27)</vt:lpstr>
      <vt:lpstr>FKala1401 (27)</vt:lpstr>
      <vt:lpstr>Kala1400 (27)</vt:lpstr>
      <vt:lpstr>FKala1400 (27)</vt:lpstr>
      <vt:lpstr>مقایسه ذرت(27)</vt:lpstr>
      <vt:lpstr>Kala1400(28)</vt:lpstr>
      <vt:lpstr>FKala1401 (28)</vt:lpstr>
      <vt:lpstr>Kala1399(28)</vt:lpstr>
      <vt:lpstr>FKala1400 (28)</vt:lpstr>
      <vt:lpstr>مقایسه سالانه ذرت(28)</vt:lpstr>
      <vt:lpstr>Kala1401 (29)</vt:lpstr>
      <vt:lpstr>FKala1401 (29)</vt:lpstr>
      <vt:lpstr>Kala1400 (29)</vt:lpstr>
      <vt:lpstr>FKala1400 (29)</vt:lpstr>
      <vt:lpstr>مقایسه حمل و نقل کالا و پست(29)</vt:lpstr>
      <vt:lpstr>Kala1400(30)</vt:lpstr>
      <vt:lpstr>FKala1401 (30)</vt:lpstr>
      <vt:lpstr>Kala1399(30)</vt:lpstr>
      <vt:lpstr>FKala1400 (30)</vt:lpstr>
      <vt:lpstr>مقایسه سالانه حمل و نقل کال(30)</vt:lpstr>
      <vt:lpstr>Kala99 (25)</vt:lpstr>
      <vt:lpstr>FKala99 (25)</vt:lpstr>
      <vt:lpstr>Kala1400 (25)</vt:lpstr>
      <vt:lpstr>FKala1400 (25)</vt:lpstr>
      <vt:lpstr>مقایسه نهاده های دامی(25)</vt:lpstr>
      <vt:lpstr>Kala99 (26)</vt:lpstr>
      <vt:lpstr>FKala99 (26)</vt:lpstr>
      <vt:lpstr>Kala1400 (26)</vt:lpstr>
      <vt:lpstr>FKala1400 (26)</vt:lpstr>
      <vt:lpstr>مقایسه محصولات لبنی(26)</vt:lpstr>
      <vt:lpstr>Kala99 (24)</vt:lpstr>
      <vt:lpstr>FKala99 (24)</vt:lpstr>
      <vt:lpstr>Kala1400 (24)</vt:lpstr>
      <vt:lpstr>FKala1400 (24)</vt:lpstr>
      <vt:lpstr>مقایسه شیشه و فلزات(24)</vt:lpstr>
      <vt:lpstr>Kala99 (21)</vt:lpstr>
      <vt:lpstr>FKala99 (21)</vt:lpstr>
      <vt:lpstr>Kala1400 (21)</vt:lpstr>
      <vt:lpstr>FKala1400 (21)</vt:lpstr>
      <vt:lpstr>مقایسه گوشی تلفن همراه(21)</vt:lpstr>
      <vt:lpstr>Kala99 (17)</vt:lpstr>
      <vt:lpstr>FKala99 (17)</vt:lpstr>
      <vt:lpstr>Kala1400 (17)</vt:lpstr>
      <vt:lpstr>FKala1400 (17)</vt:lpstr>
      <vt:lpstr>مقایسه تخم مرغ(17)</vt:lpstr>
      <vt:lpstr>Kala99 (18)</vt:lpstr>
      <vt:lpstr>FKala99 (18)</vt:lpstr>
      <vt:lpstr>Kala1400 (18)</vt:lpstr>
      <vt:lpstr>FKala1400 (18)</vt:lpstr>
      <vt:lpstr>مقایسه گوشت دام(18)</vt:lpstr>
      <vt:lpstr>Kala99 (19)</vt:lpstr>
      <vt:lpstr>FKala99 (19)</vt:lpstr>
      <vt:lpstr>Kala1400 (19)</vt:lpstr>
      <vt:lpstr>FKala1400 (19)</vt:lpstr>
      <vt:lpstr>مقایسه لوازم خانگی(19)</vt:lpstr>
      <vt:lpstr>Kala99 (20)</vt:lpstr>
      <vt:lpstr>FKala99 (20)</vt:lpstr>
      <vt:lpstr>Kala1400 (20)</vt:lpstr>
      <vt:lpstr>FKala1400 (20)</vt:lpstr>
      <vt:lpstr>مقایسه  نهاده های دامی(20)</vt:lpstr>
      <vt:lpstr>' ملی سال 1400 (2)'!Print_Area</vt:lpstr>
      <vt:lpstr>Sheet1!Print_Area</vt:lpstr>
      <vt:lpstr>'اصناف 99'!Print_Area</vt:lpstr>
      <vt:lpstr>'اصناف1400 '!Print_Area</vt:lpstr>
      <vt:lpstr>آمار!Print_Area</vt:lpstr>
      <vt:lpstr>'آمار فولاد کل سال 97 '!Print_Area</vt:lpstr>
      <vt:lpstr>'آمار گرانفروشی'!Print_Area</vt:lpstr>
      <vt:lpstr>'آمار گشت سیار (3)'!Print_Area</vt:lpstr>
      <vt:lpstr>'صمت 1400'!Print_Area</vt:lpstr>
      <vt:lpstr>'صمت 99'!Print_Area</vt:lpstr>
      <vt:lpstr>'کل 1400'!Print_Area</vt:lpstr>
      <vt:lpstr>'کل 99'!Print_Area</vt:lpstr>
      <vt:lpstr>'گشت سال 1400 (2) آمار عملکر (2)'!Print_Area</vt:lpstr>
      <vt:lpstr>'گشت سال 1401 (2) آمارعملکرد (2)'!Print_Area</vt:lpstr>
      <vt:lpstr>'مقايسه با سال قبل شعبه (3)'!Print_Area</vt:lpstr>
      <vt:lpstr>'مقايسه با سال قبل شعبه (4)'!Print_Area</vt:lpstr>
      <vt:lpstr>'مقايسه فولاد'!Print_Area</vt:lpstr>
      <vt:lpstr>'مقايسه مرغ'!Print_Area</vt:lpstr>
      <vt:lpstr>'مقایسه    جوجه (10)'!Print_Area</vt:lpstr>
      <vt:lpstr>'مقایسه    سیمان (9)'!Print_Area</vt:lpstr>
      <vt:lpstr>'مقایسه    گوشت دام (7)'!Print_Area</vt:lpstr>
      <vt:lpstr>'مقایسه    نهاده های دامی (11)'!Print_Area</vt:lpstr>
      <vt:lpstr>'مقایسه   محصولات کشاورزی(11)'!Print_Area</vt:lpstr>
      <vt:lpstr>'مقایسه   مرغ (3)'!Print_Area</vt:lpstr>
      <vt:lpstr>'مقایسه   میوه ها (2)'!Print_Area</vt:lpstr>
      <vt:lpstr>'مقایسه  فولاد (8)'!Print_Area</vt:lpstr>
      <vt:lpstr>'مقایسه  نهاده های دامی(20)'!Print_Area</vt:lpstr>
      <vt:lpstr>'مقایسه تخم مرغ (6)'!Print_Area</vt:lpstr>
      <vt:lpstr>'مقایسه تخم مرغ(17)'!Print_Area</vt:lpstr>
      <vt:lpstr>'مقایسه حمل و نقل کالا و پست(29)'!Print_Area</vt:lpstr>
      <vt:lpstr>'مقایسه خودرو(16)'!Print_Area</vt:lpstr>
      <vt:lpstr>'مقایسه ذرت(27)'!Print_Area</vt:lpstr>
      <vt:lpstr>'مقایسه روغن های خوراکی'!Print_Area</vt:lpstr>
      <vt:lpstr>'مقایسه سالانه حمل و نقل کال(30)'!Print_Area</vt:lpstr>
      <vt:lpstr>'مقایسه سالانه ذرت(28)'!Print_Area</vt:lpstr>
      <vt:lpstr>'مقایسه شیشه و فلزات(24)'!Print_Area</vt:lpstr>
      <vt:lpstr>'مقایسه گوشت دام(18)'!Print_Area</vt:lpstr>
      <vt:lpstr>'مقایسه گوشی تلفن همراه(21)'!Print_Area</vt:lpstr>
      <vt:lpstr>'مقایسه لوازم خانگی(19)'!Print_Area</vt:lpstr>
      <vt:lpstr>'مقایسه محصولات لبنی(26)'!Print_Area</vt:lpstr>
      <vt:lpstr>'مقایسه نهاده های دامی(23)'!Print_Area</vt:lpstr>
      <vt:lpstr>'مقایسه نهاده های دامی(25)'!Print_Area</vt:lpstr>
      <vt:lpstr>'ملی سال 1401(2)'!Print_Area</vt:lpstr>
      <vt:lpstr>'نمودار دایره ای محکومیت شعب'!Print_Area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R-rasta</dc:creator>
  <cp:lastModifiedBy>حسین, محمودخانی</cp:lastModifiedBy>
  <cp:lastPrinted>2023-10-25T18:31:00Z</cp:lastPrinted>
  <dcterms:created xsi:type="dcterms:W3CDTF">2020-09-28T07:54:31Z</dcterms:created>
  <dcterms:modified xsi:type="dcterms:W3CDTF">2025-07-07T09:07:50Z</dcterms:modified>
</cp:coreProperties>
</file>