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shareddoc\Share Folders\دفتر مطالعات\خسروی\به روز رسانی گزارشات انفورماتیک\گزارشات به روز رسانی شده\"/>
    </mc:Choice>
  </mc:AlternateContent>
  <bookViews>
    <workbookView xWindow="0" yWindow="0" windowWidth="28800" windowHeight="11580"/>
  </bookViews>
  <sheets>
    <sheet name="تا پایان بهمن 1404" sheetId="2" r:id="rId1"/>
  </sheets>
  <definedNames>
    <definedName name="_edn1" localSheetId="0">'تا پایان بهمن 1404'!#REF!</definedName>
    <definedName name="_ednref1" localSheetId="0">'تا پایان بهمن 1404'!#REF!</definedName>
    <definedName name="_xlnm._FilterDatabase" localSheetId="0" hidden="1">'تا پایان بهمن 1404'!$A$1:$AF$14</definedName>
    <definedName name="_xlnm.Print_Area" localSheetId="0">'تا پایان بهمن 1404'!$A$1:$AF$19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C13" i="2" l="1"/>
  <c r="AB13" i="2"/>
  <c r="AA13" i="2"/>
  <c r="Z13" i="2"/>
  <c r="Y13" i="2"/>
  <c r="X13" i="2"/>
  <c r="W13" i="2"/>
  <c r="V13" i="2"/>
  <c r="U13" i="2"/>
  <c r="T13" i="2"/>
  <c r="S13" i="2"/>
  <c r="R13" i="2"/>
  <c r="Q13" i="2"/>
  <c r="P13" i="2"/>
  <c r="O13" i="2"/>
  <c r="N13" i="2"/>
  <c r="M13" i="2"/>
  <c r="L13" i="2"/>
  <c r="K13" i="2"/>
  <c r="J13" i="2"/>
  <c r="I13" i="2"/>
  <c r="H13" i="2"/>
  <c r="G13" i="2"/>
  <c r="F13" i="2"/>
  <c r="E13" i="2"/>
  <c r="AC11" i="2"/>
  <c r="AB11" i="2"/>
  <c r="AB12" i="2" s="1"/>
  <c r="AA11" i="2"/>
  <c r="Z11" i="2"/>
  <c r="Y11" i="2"/>
  <c r="X11" i="2"/>
  <c r="X12" i="2" s="1"/>
  <c r="W11" i="2"/>
  <c r="V11" i="2"/>
  <c r="U11" i="2"/>
  <c r="T11" i="2"/>
  <c r="T12" i="2" s="1"/>
  <c r="S11" i="2"/>
  <c r="R11" i="2"/>
  <c r="Q11" i="2"/>
  <c r="Q12" i="2" s="1"/>
  <c r="P11" i="2"/>
  <c r="P12" i="2" s="1"/>
  <c r="O11" i="2"/>
  <c r="N11" i="2"/>
  <c r="M11" i="2"/>
  <c r="M12" i="2" s="1"/>
  <c r="L11" i="2"/>
  <c r="L12" i="2" s="1"/>
  <c r="K11" i="2"/>
  <c r="J11" i="2"/>
  <c r="I11" i="2"/>
  <c r="I12" i="2" s="1"/>
  <c r="H11" i="2"/>
  <c r="H12" i="2" s="1"/>
  <c r="H14" i="2" s="1"/>
  <c r="G11" i="2"/>
  <c r="F11" i="2"/>
  <c r="E11" i="2"/>
  <c r="AD10" i="2"/>
  <c r="AC9" i="2"/>
  <c r="AB9" i="2"/>
  <c r="AA9" i="2"/>
  <c r="Z9" i="2"/>
  <c r="Y9" i="2"/>
  <c r="X9" i="2"/>
  <c r="W9" i="2"/>
  <c r="V9" i="2"/>
  <c r="U9" i="2"/>
  <c r="T9" i="2"/>
  <c r="S9" i="2"/>
  <c r="R9" i="2"/>
  <c r="Q9" i="2"/>
  <c r="P9" i="2"/>
  <c r="O9" i="2"/>
  <c r="N9" i="2"/>
  <c r="M9" i="2"/>
  <c r="L9" i="2"/>
  <c r="K9" i="2"/>
  <c r="J9" i="2"/>
  <c r="I9" i="2"/>
  <c r="H9" i="2"/>
  <c r="G9" i="2"/>
  <c r="F9" i="2"/>
  <c r="E9" i="2"/>
  <c r="AD8" i="2"/>
  <c r="H7" i="2"/>
  <c r="AC6" i="2"/>
  <c r="AB6" i="2"/>
  <c r="AA6" i="2"/>
  <c r="Z6" i="2"/>
  <c r="Y6" i="2"/>
  <c r="X6" i="2"/>
  <c r="W6" i="2"/>
  <c r="V6" i="2"/>
  <c r="U6" i="2"/>
  <c r="T6" i="2"/>
  <c r="S6" i="2"/>
  <c r="R6" i="2"/>
  <c r="Q6" i="2"/>
  <c r="P6" i="2"/>
  <c r="AE6" i="2" s="1"/>
  <c r="O6" i="2"/>
  <c r="N6" i="2"/>
  <c r="M6" i="2"/>
  <c r="L6" i="2"/>
  <c r="AD5" i="2"/>
  <c r="AE4" i="2"/>
  <c r="AC4" i="2"/>
  <c r="AB4" i="2"/>
  <c r="AA4" i="2"/>
  <c r="Z4" i="2"/>
  <c r="Y4" i="2"/>
  <c r="X4" i="2"/>
  <c r="W4" i="2"/>
  <c r="V4" i="2"/>
  <c r="U4" i="2"/>
  <c r="T4" i="2"/>
  <c r="S4" i="2"/>
  <c r="R4" i="2"/>
  <c r="Q4" i="2"/>
  <c r="P4" i="2"/>
  <c r="O4" i="2"/>
  <c r="N4" i="2"/>
  <c r="M4" i="2"/>
  <c r="L4" i="2"/>
  <c r="K4" i="2"/>
  <c r="K7" i="2" s="1"/>
  <c r="J4" i="2"/>
  <c r="J7" i="2" s="1"/>
  <c r="I4" i="2"/>
  <c r="I7" i="2" s="1"/>
  <c r="H4" i="2"/>
  <c r="G4" i="2"/>
  <c r="G7" i="2" s="1"/>
  <c r="F4" i="2"/>
  <c r="F7" i="2" s="1"/>
  <c r="E4" i="2"/>
  <c r="E7" i="2" s="1"/>
  <c r="Q7" i="2" l="1"/>
  <c r="Y7" i="2"/>
  <c r="R7" i="2"/>
  <c r="V7" i="2"/>
  <c r="Z7" i="2"/>
  <c r="AD11" i="2"/>
  <c r="U12" i="2"/>
  <c r="Y12" i="2"/>
  <c r="AC12" i="2"/>
  <c r="M7" i="2"/>
  <c r="M14" i="2" s="1"/>
  <c r="AC7" i="2"/>
  <c r="AD13" i="2"/>
  <c r="O7" i="2"/>
  <c r="S7" i="2"/>
  <c r="S14" i="2" s="1"/>
  <c r="W7" i="2"/>
  <c r="AA7" i="2"/>
  <c r="F12" i="2"/>
  <c r="J12" i="2"/>
  <c r="J14" i="2" s="1"/>
  <c r="N12" i="2"/>
  <c r="R12" i="2"/>
  <c r="V12" i="2"/>
  <c r="Z12" i="2"/>
  <c r="Z14" i="2" s="1"/>
  <c r="AE11" i="2"/>
  <c r="U7" i="2"/>
  <c r="N7" i="2"/>
  <c r="AD6" i="2"/>
  <c r="T7" i="2"/>
  <c r="T14" i="2" s="1"/>
  <c r="X7" i="2"/>
  <c r="X14" i="2" s="1"/>
  <c r="AB7" i="2"/>
  <c r="AB14" i="2" s="1"/>
  <c r="AD9" i="2"/>
  <c r="G12" i="2"/>
  <c r="K12" i="2"/>
  <c r="O12" i="2"/>
  <c r="O14" i="2" s="1"/>
  <c r="S12" i="2"/>
  <c r="W12" i="2"/>
  <c r="AA12" i="2"/>
  <c r="I14" i="2"/>
  <c r="Q14" i="2"/>
  <c r="U14" i="2"/>
  <c r="Y14" i="2"/>
  <c r="AC14" i="2"/>
  <c r="F14" i="2"/>
  <c r="N14" i="2"/>
  <c r="R14" i="2"/>
  <c r="V14" i="2"/>
  <c r="G14" i="2"/>
  <c r="K14" i="2"/>
  <c r="W14" i="2"/>
  <c r="AA14" i="2"/>
  <c r="AE12" i="2"/>
  <c r="AD4" i="2"/>
  <c r="L7" i="2"/>
  <c r="E12" i="2"/>
  <c r="P7" i="2"/>
  <c r="P14" i="2" s="1"/>
  <c r="AD12" i="2" l="1"/>
  <c r="E14" i="2"/>
  <c r="L14" i="2"/>
  <c r="AD7" i="2"/>
  <c r="AE7" i="2" l="1"/>
  <c r="AE14" i="2" s="1"/>
  <c r="AD14" i="2"/>
  <c r="AF12" i="2" s="1"/>
  <c r="AF14" i="2" l="1"/>
  <c r="AF11" i="2"/>
  <c r="AF9" i="2"/>
  <c r="AF6" i="2"/>
  <c r="AF4" i="2"/>
  <c r="AF7" i="2"/>
</calcChain>
</file>

<file path=xl/sharedStrings.xml><?xml version="1.0" encoding="utf-8"?>
<sst xmlns="http://schemas.openxmlformats.org/spreadsheetml/2006/main" count="29" uniqueCount="24">
  <si>
    <t>عنوان</t>
  </si>
  <si>
    <t>نوع واگذاري</t>
  </si>
  <si>
    <t>جمع کل</t>
  </si>
  <si>
    <t>درصد</t>
  </si>
  <si>
    <t xml:space="preserve"> عرضه و فروش سهام يا دارائي به عموم متقاضيان</t>
  </si>
  <si>
    <t>اختصاص منابع حاصل از فروش به درآمد عمومي كشور</t>
  </si>
  <si>
    <t>اختصاص منابع حاصل از فروش به ذينفعان (طلبكاران از دولت و ساير افراد)</t>
  </si>
  <si>
    <t>جمع</t>
  </si>
  <si>
    <t>انتقال سهام يا دارائي به اشخاص حقيقي و حقوقي طلبكار از دولت (رددیون دولت)</t>
  </si>
  <si>
    <t>انتقال مستقيم  سهام يا دارائي بابت سهام عدالت</t>
  </si>
  <si>
    <t xml:space="preserve">جمع </t>
  </si>
  <si>
    <t xml:space="preserve">آمار عملکرد سالانه ارزش واگذاري سهام و دارائي بنگاه هاي مشمول واگذاري توسط سازمان خصوصی سازی از سال 1380 لغايت 1404/11/30                                                                                                                ارزش به ميليارد ريال        </t>
  </si>
  <si>
    <t>اختصاص منابع حاصل از فروش به درآمد عمومي كشور - سامانه ريال</t>
  </si>
  <si>
    <t>ارزش سهام و  بنگاه هاي واگذار شده 
(میلیارد ریال)</t>
  </si>
  <si>
    <t xml:space="preserve">اختصاص منابع حاصل از فروش </t>
  </si>
  <si>
    <t>واگذاري سهام يا دارائي به شيوه انتقال مستقيم به ذينفعان</t>
  </si>
  <si>
    <t>انتقال سهام يا دارائي به اشخاص حقيقي و حقوقي طلبكار از دولت سامانه</t>
  </si>
  <si>
    <t>انتقال مستقيم  سهام يا دارائي بابت سهام عدالت سامانه</t>
  </si>
  <si>
    <t>تعداد شرکتها و اموال واگذار شده
(کامل یا بخشی از سهام)</t>
  </si>
  <si>
    <t xml:space="preserve">فروش به صورت رقابتي  </t>
  </si>
  <si>
    <t>-</t>
  </si>
  <si>
    <t>انتقال مستقيم به صورت غير رقابتي</t>
  </si>
  <si>
    <t>انتقال بابت سهام عدالت</t>
  </si>
  <si>
    <t>جمع کل(بدون احتساب شرکتهای تکراری)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</si>
</sst>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0.0%"/>
    <numFmt numFmtId="165" formatCode="_-* #,##0.00_-;_-* #,##0.00\-;_-* &quot;-&quot;??_-;_-@_-"/>
    <numFmt numFmtId="166" formatCode="_(* #,##0_);_(* \(#,##0\);_(* &quot;-&quot;??_);_(@_)"/>
    <numFmt numFmtId="167" formatCode="_ * #,##0_-_ ;_ * #,##0\-_ ;_ * &quot;-&quot;??_-_ ;_ @_ "/>
  </numFmts>
  <fonts count="24" x14ac:knownFonts="1">
    <font>
      <sz val="11"/>
      <color theme="1"/>
      <name val="Calibri"/>
      <family val="2"/>
      <scheme val="minor"/>
    </font>
    <font>
      <sz val="16"/>
      <name val="B Titr"/>
      <charset val="178"/>
    </font>
    <font>
      <b/>
      <sz val="11"/>
      <color theme="1"/>
      <name val="B Titr"/>
      <charset val="178"/>
    </font>
    <font>
      <sz val="9"/>
      <color theme="1"/>
      <name val="B Titr"/>
      <charset val="178"/>
    </font>
    <font>
      <b/>
      <sz val="9"/>
      <color theme="1"/>
      <name val="B Titr"/>
      <charset val="178"/>
    </font>
    <font>
      <b/>
      <sz val="11"/>
      <name val="B Lotus"/>
      <charset val="178"/>
    </font>
    <font>
      <sz val="12"/>
      <color theme="1"/>
      <name val="B Lotus"/>
      <charset val="178"/>
    </font>
    <font>
      <sz val="12"/>
      <name val="B Lotus"/>
      <charset val="178"/>
    </font>
    <font>
      <sz val="12"/>
      <color rgb="FF000000"/>
      <name val="B Lotus"/>
      <charset val="178"/>
    </font>
    <font>
      <b/>
      <sz val="12"/>
      <name val="B Lotus"/>
      <charset val="178"/>
    </font>
    <font>
      <sz val="10"/>
      <name val="Arial"/>
      <charset val="178"/>
    </font>
    <font>
      <b/>
      <sz val="11"/>
      <name val="B Titr"/>
      <charset val="178"/>
    </font>
    <font>
      <sz val="10"/>
      <name val="Tahoma"/>
      <family val="2"/>
    </font>
    <font>
      <sz val="10"/>
      <name val="Arial"/>
      <family val="2"/>
    </font>
    <font>
      <sz val="9"/>
      <color rgb="FF212529"/>
      <name val="Tahoma"/>
      <family val="2"/>
    </font>
    <font>
      <b/>
      <sz val="9"/>
      <name val="B Titr"/>
      <charset val="178"/>
    </font>
    <font>
      <sz val="9"/>
      <color theme="0"/>
      <name val="B Titr"/>
      <charset val="178"/>
    </font>
    <font>
      <sz val="9"/>
      <name val="B Titr"/>
      <charset val="178"/>
    </font>
    <font>
      <sz val="10"/>
      <color theme="0"/>
      <name val="Arial"/>
      <family val="2"/>
    </font>
    <font>
      <b/>
      <sz val="10"/>
      <color theme="0"/>
      <name val="Arial"/>
      <family val="2"/>
    </font>
    <font>
      <sz val="10"/>
      <color theme="0"/>
      <name val="B Homa"/>
      <charset val="178"/>
    </font>
    <font>
      <sz val="14"/>
      <name val="B Lotus"/>
      <charset val="178"/>
    </font>
    <font>
      <b/>
      <sz val="10"/>
      <name val="B Lotus"/>
      <charset val="178"/>
    </font>
    <font>
      <sz val="10"/>
      <name val="B Lotus"/>
      <charset val="178"/>
    </font>
  </fonts>
  <fills count="7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10" fillId="0" borderId="0"/>
    <xf numFmtId="165" fontId="13" fillId="0" borderId="0" applyFont="0" applyFill="0" applyBorder="0" applyAlignment="0" applyProtection="0"/>
    <xf numFmtId="9" fontId="13" fillId="0" borderId="0" applyFont="0" applyFill="0" applyBorder="0" applyAlignment="0" applyProtection="0"/>
  </cellStyleXfs>
  <cellXfs count="105">
    <xf numFmtId="0" fontId="0" fillId="0" borderId="0" xfId="0"/>
    <xf numFmtId="0" fontId="1" fillId="0" borderId="0" xfId="1" applyFont="1"/>
    <xf numFmtId="0" fontId="2" fillId="2" borderId="10" xfId="1" applyFont="1" applyFill="1" applyBorder="1" applyAlignment="1">
      <alignment horizontal="center" vertical="center"/>
    </xf>
    <xf numFmtId="0" fontId="2" fillId="2" borderId="1" xfId="1" applyFont="1" applyFill="1" applyBorder="1" applyAlignment="1">
      <alignment horizontal="center" vertical="center" wrapText="1"/>
    </xf>
    <xf numFmtId="0" fontId="3" fillId="2" borderId="3" xfId="1" applyFont="1" applyFill="1" applyBorder="1" applyAlignment="1">
      <alignment horizontal="center" vertical="center" wrapText="1" readingOrder="1"/>
    </xf>
    <xf numFmtId="0" fontId="3" fillId="2" borderId="3" xfId="1" applyFont="1" applyFill="1" applyBorder="1" applyAlignment="1">
      <alignment horizontal="center" vertical="center" wrapText="1" readingOrder="2"/>
    </xf>
    <xf numFmtId="0" fontId="4" fillId="2" borderId="3" xfId="1" applyFont="1" applyFill="1" applyBorder="1" applyAlignment="1">
      <alignment horizontal="center" vertical="center"/>
    </xf>
    <xf numFmtId="0" fontId="3" fillId="4" borderId="3" xfId="1" applyFont="1" applyFill="1" applyBorder="1" applyAlignment="1">
      <alignment vertical="center"/>
    </xf>
    <xf numFmtId="9" fontId="4" fillId="2" borderId="3" xfId="1" applyNumberFormat="1" applyFont="1" applyFill="1" applyBorder="1" applyAlignment="1">
      <alignment horizontal="center" vertical="center"/>
    </xf>
    <xf numFmtId="0" fontId="3" fillId="0" borderId="0" xfId="1" applyFont="1" applyAlignment="1">
      <alignment vertical="center"/>
    </xf>
    <xf numFmtId="0" fontId="11" fillId="2" borderId="11" xfId="1" applyFont="1" applyFill="1" applyBorder="1" applyAlignment="1">
      <alignment horizontal="center" vertical="center"/>
    </xf>
    <xf numFmtId="0" fontId="11" fillId="2" borderId="1" xfId="1" applyFont="1" applyFill="1" applyBorder="1" applyAlignment="1">
      <alignment horizontal="center" vertical="center" wrapText="1"/>
    </xf>
    <xf numFmtId="0" fontId="12" fillId="0" borderId="0" xfId="1" applyNumberFormat="1" applyFont="1" applyFill="1" applyBorder="1" applyAlignment="1" applyProtection="1"/>
    <xf numFmtId="165" fontId="12" fillId="0" borderId="0" xfId="2" applyFont="1" applyFill="1" applyBorder="1" applyAlignment="1" applyProtection="1"/>
    <xf numFmtId="3" fontId="14" fillId="0" borderId="0" xfId="1" applyNumberFormat="1" applyFont="1"/>
    <xf numFmtId="9" fontId="15" fillId="6" borderId="3" xfId="1" applyNumberFormat="1" applyFont="1" applyFill="1" applyBorder="1" applyAlignment="1">
      <alignment horizontal="center" vertical="center"/>
    </xf>
    <xf numFmtId="0" fontId="16" fillId="6" borderId="3" xfId="1" applyFont="1" applyFill="1" applyBorder="1" applyAlignment="1">
      <alignment vertical="center"/>
    </xf>
    <xf numFmtId="0" fontId="17" fillId="0" borderId="0" xfId="1" applyFont="1" applyAlignment="1">
      <alignment vertical="center"/>
    </xf>
    <xf numFmtId="3" fontId="6" fillId="0" borderId="3" xfId="1" applyNumberFormat="1" applyFont="1" applyFill="1" applyBorder="1" applyAlignment="1">
      <alignment horizontal="center" vertical="center" wrapText="1" readingOrder="2"/>
    </xf>
    <xf numFmtId="3" fontId="7" fillId="2" borderId="3" xfId="1" applyNumberFormat="1" applyFont="1" applyFill="1" applyBorder="1" applyAlignment="1">
      <alignment horizontal="center" vertical="center" readingOrder="2"/>
    </xf>
    <xf numFmtId="3" fontId="18" fillId="4" borderId="3" xfId="1" applyNumberFormat="1" applyFont="1" applyFill="1" applyBorder="1" applyAlignment="1">
      <alignment vertical="center"/>
    </xf>
    <xf numFmtId="164" fontId="7" fillId="2" borderId="3" xfId="1" applyNumberFormat="1" applyFont="1" applyFill="1" applyBorder="1" applyAlignment="1">
      <alignment horizontal="center" vertical="center" readingOrder="2"/>
    </xf>
    <xf numFmtId="0" fontId="10" fillId="0" borderId="0" xfId="1"/>
    <xf numFmtId="165" fontId="12" fillId="0" borderId="0" xfId="2" applyFont="1" applyFill="1" applyBorder="1" applyAlignment="1" applyProtection="1">
      <alignment horizontal="center" vertical="center"/>
    </xf>
    <xf numFmtId="3" fontId="7" fillId="6" borderId="3" xfId="1" applyNumberFormat="1" applyFont="1" applyFill="1" applyBorder="1" applyAlignment="1">
      <alignment horizontal="center" vertical="center" wrapText="1" readingOrder="2"/>
    </xf>
    <xf numFmtId="3" fontId="18" fillId="6" borderId="3" xfId="1" applyNumberFormat="1" applyFont="1" applyFill="1" applyBorder="1" applyAlignment="1">
      <alignment vertical="center"/>
    </xf>
    <xf numFmtId="164" fontId="7" fillId="6" borderId="3" xfId="1" applyNumberFormat="1" applyFont="1" applyFill="1" applyBorder="1" applyAlignment="1">
      <alignment horizontal="center" vertical="center" readingOrder="2"/>
    </xf>
    <xf numFmtId="3" fontId="7" fillId="0" borderId="3" xfId="1" applyNumberFormat="1" applyFont="1" applyBorder="1" applyAlignment="1">
      <alignment horizontal="center" vertical="center" readingOrder="2"/>
    </xf>
    <xf numFmtId="3" fontId="8" fillId="0" borderId="3" xfId="1" applyNumberFormat="1" applyFont="1" applyBorder="1" applyAlignment="1">
      <alignment horizontal="center" vertical="center" wrapText="1" readingOrder="2"/>
    </xf>
    <xf numFmtId="3" fontId="18" fillId="4" borderId="3" xfId="1" applyNumberFormat="1" applyFont="1" applyFill="1" applyBorder="1" applyAlignment="1">
      <alignment horizontal="center" vertical="center"/>
    </xf>
    <xf numFmtId="0" fontId="10" fillId="0" borderId="0" xfId="1" applyAlignment="1">
      <alignment horizontal="center"/>
    </xf>
    <xf numFmtId="3" fontId="9" fillId="3" borderId="3" xfId="1" applyNumberFormat="1" applyFont="1" applyFill="1" applyBorder="1" applyAlignment="1">
      <alignment horizontal="center" vertical="center" readingOrder="2"/>
    </xf>
    <xf numFmtId="3" fontId="19" fillId="4" borderId="3" xfId="1" applyNumberFormat="1" applyFont="1" applyFill="1" applyBorder="1" applyAlignment="1">
      <alignment vertical="center"/>
    </xf>
    <xf numFmtId="165" fontId="14" fillId="0" borderId="0" xfId="2" applyFont="1" applyAlignment="1"/>
    <xf numFmtId="0" fontId="17" fillId="6" borderId="3" xfId="1" applyFont="1" applyFill="1" applyBorder="1" applyAlignment="1">
      <alignment horizontal="center" vertical="center" wrapText="1" readingOrder="1"/>
    </xf>
    <xf numFmtId="164" fontId="9" fillId="2" borderId="3" xfId="1" applyNumberFormat="1" applyFont="1" applyFill="1" applyBorder="1" applyAlignment="1">
      <alignment horizontal="center" vertical="center" readingOrder="2"/>
    </xf>
    <xf numFmtId="0" fontId="11" fillId="2" borderId="14" xfId="1" applyFont="1" applyFill="1" applyBorder="1" applyAlignment="1">
      <alignment vertical="center" wrapText="1"/>
    </xf>
    <xf numFmtId="0" fontId="5" fillId="2" borderId="6" xfId="1" applyFont="1" applyFill="1" applyBorder="1" applyAlignment="1">
      <alignment horizontal="center" vertical="center" wrapText="1"/>
    </xf>
    <xf numFmtId="0" fontId="9" fillId="2" borderId="3" xfId="1" applyFont="1" applyFill="1" applyBorder="1" applyAlignment="1">
      <alignment horizontal="center" vertical="center" wrapText="1"/>
    </xf>
    <xf numFmtId="3" fontId="9" fillId="5" borderId="3" xfId="1" applyNumberFormat="1" applyFont="1" applyFill="1" applyBorder="1" applyAlignment="1">
      <alignment horizontal="center" vertical="center" readingOrder="2"/>
    </xf>
    <xf numFmtId="165" fontId="9" fillId="3" borderId="3" xfId="2" applyFont="1" applyFill="1" applyBorder="1" applyAlignment="1">
      <alignment horizontal="center" vertical="center" readingOrder="2"/>
    </xf>
    <xf numFmtId="0" fontId="11" fillId="2" borderId="15" xfId="1" applyFont="1" applyFill="1" applyBorder="1" applyAlignment="1">
      <alignment vertical="center" wrapText="1"/>
    </xf>
    <xf numFmtId="3" fontId="9" fillId="2" borderId="3" xfId="1" applyNumberFormat="1" applyFont="1" applyFill="1" applyBorder="1" applyAlignment="1">
      <alignment horizontal="center" vertical="center" readingOrder="2"/>
    </xf>
    <xf numFmtId="9" fontId="9" fillId="2" borderId="3" xfId="1" applyNumberFormat="1" applyFont="1" applyFill="1" applyBorder="1" applyAlignment="1">
      <alignment horizontal="center" vertical="center" readingOrder="2"/>
    </xf>
    <xf numFmtId="0" fontId="7" fillId="0" borderId="6" xfId="1" applyFont="1" applyBorder="1" applyAlignment="1">
      <alignment horizontal="center" vertical="center"/>
    </xf>
    <xf numFmtId="165" fontId="7" fillId="0" borderId="6" xfId="2" applyFont="1" applyBorder="1" applyAlignment="1">
      <alignment horizontal="center" vertical="center"/>
    </xf>
    <xf numFmtId="3" fontId="6" fillId="2" borderId="6" xfId="1" applyNumberFormat="1" applyFont="1" applyFill="1" applyBorder="1" applyAlignment="1">
      <alignment horizontal="center" vertical="center"/>
    </xf>
    <xf numFmtId="3" fontId="20" fillId="4" borderId="0" xfId="1" applyNumberFormat="1" applyFont="1" applyFill="1" applyBorder="1" applyAlignment="1">
      <alignment horizontal="center" vertical="center"/>
    </xf>
    <xf numFmtId="9" fontId="21" fillId="2" borderId="18" xfId="1" applyNumberFormat="1" applyFont="1" applyFill="1" applyBorder="1" applyAlignment="1">
      <alignment horizontal="center" vertical="center" readingOrder="2"/>
    </xf>
    <xf numFmtId="0" fontId="7" fillId="0" borderId="3" xfId="1" applyFont="1" applyBorder="1" applyAlignment="1">
      <alignment horizontal="center" vertical="center"/>
    </xf>
    <xf numFmtId="9" fontId="7" fillId="0" borderId="1" xfId="1" applyNumberFormat="1" applyFont="1" applyFill="1" applyBorder="1" applyAlignment="1">
      <alignment horizontal="center" vertical="center" readingOrder="2"/>
    </xf>
    <xf numFmtId="165" fontId="7" fillId="0" borderId="3" xfId="2" applyFont="1" applyBorder="1" applyAlignment="1">
      <alignment horizontal="center" vertical="center"/>
    </xf>
    <xf numFmtId="3" fontId="6" fillId="2" borderId="3" xfId="1" applyNumberFormat="1" applyFont="1" applyFill="1" applyBorder="1" applyAlignment="1">
      <alignment horizontal="center" vertical="center"/>
    </xf>
    <xf numFmtId="0" fontId="20" fillId="4" borderId="0" xfId="1" applyFont="1" applyFill="1" applyBorder="1" applyAlignment="1">
      <alignment horizontal="center" vertical="center"/>
    </xf>
    <xf numFmtId="9" fontId="21" fillId="2" borderId="19" xfId="1" applyNumberFormat="1" applyFont="1" applyFill="1" applyBorder="1" applyAlignment="1">
      <alignment horizontal="center" vertical="center" readingOrder="2"/>
    </xf>
    <xf numFmtId="0" fontId="7" fillId="0" borderId="1" xfId="1" applyFont="1" applyBorder="1" applyAlignment="1">
      <alignment horizontal="center" vertical="center"/>
    </xf>
    <xf numFmtId="0" fontId="7" fillId="2" borderId="24" xfId="1" applyFont="1" applyFill="1" applyBorder="1" applyAlignment="1">
      <alignment horizontal="center" vertical="center"/>
    </xf>
    <xf numFmtId="0" fontId="7" fillId="2" borderId="25" xfId="1" applyFont="1" applyFill="1" applyBorder="1" applyAlignment="1">
      <alignment horizontal="center" vertical="center"/>
    </xf>
    <xf numFmtId="165" fontId="7" fillId="2" borderId="25" xfId="2" applyFont="1" applyFill="1" applyBorder="1" applyAlignment="1">
      <alignment horizontal="center" vertical="center"/>
    </xf>
    <xf numFmtId="3" fontId="7" fillId="2" borderId="25" xfId="1" applyNumberFormat="1" applyFont="1" applyFill="1" applyBorder="1" applyAlignment="1">
      <alignment horizontal="center" vertical="center"/>
    </xf>
    <xf numFmtId="0" fontId="20" fillId="4" borderId="9" xfId="1" applyFont="1" applyFill="1" applyBorder="1" applyAlignment="1">
      <alignment horizontal="center" vertical="center"/>
    </xf>
    <xf numFmtId="9" fontId="21" fillId="2" borderId="26" xfId="1" applyNumberFormat="1" applyFont="1" applyFill="1" applyBorder="1" applyAlignment="1">
      <alignment horizontal="center" vertical="center" readingOrder="2"/>
    </xf>
    <xf numFmtId="0" fontId="5" fillId="0" borderId="0" xfId="1" applyFont="1"/>
    <xf numFmtId="0" fontId="22" fillId="0" borderId="0" xfId="1" applyFont="1" applyAlignment="1">
      <alignment horizontal="right" vertical="center" readingOrder="2"/>
    </xf>
    <xf numFmtId="166" fontId="0" fillId="0" borderId="0" xfId="2" applyNumberFormat="1" applyFont="1"/>
    <xf numFmtId="3" fontId="23" fillId="0" borderId="0" xfId="1" applyNumberFormat="1" applyFont="1" applyFill="1"/>
    <xf numFmtId="9" fontId="23" fillId="0" borderId="0" xfId="3" applyFont="1" applyFill="1"/>
    <xf numFmtId="165" fontId="23" fillId="0" borderId="0" xfId="2" applyFont="1" applyFill="1"/>
    <xf numFmtId="167" fontId="12" fillId="0" borderId="0" xfId="2" applyNumberFormat="1" applyFont="1" applyFill="1" applyBorder="1" applyAlignment="1" applyProtection="1"/>
    <xf numFmtId="165" fontId="23" fillId="0" borderId="0" xfId="2" applyFont="1"/>
    <xf numFmtId="0" fontId="23" fillId="0" borderId="0" xfId="1" applyFont="1"/>
    <xf numFmtId="0" fontId="22" fillId="0" borderId="0" xfId="1" applyFont="1"/>
    <xf numFmtId="0" fontId="18" fillId="4" borderId="0" xfId="1" applyFont="1" applyFill="1"/>
    <xf numFmtId="9" fontId="22" fillId="0" borderId="0" xfId="1" applyNumberFormat="1" applyFont="1"/>
    <xf numFmtId="3" fontId="22" fillId="0" borderId="0" xfId="1" applyNumberFormat="1" applyFont="1"/>
    <xf numFmtId="0" fontId="11" fillId="2" borderId="13" xfId="1" applyFont="1" applyFill="1" applyBorder="1" applyAlignment="1">
      <alignment horizontal="center" vertical="center" wrapText="1"/>
    </xf>
    <xf numFmtId="0" fontId="11" fillId="2" borderId="20" xfId="1" applyFont="1" applyFill="1" applyBorder="1" applyAlignment="1">
      <alignment horizontal="center" vertical="center" wrapText="1"/>
    </xf>
    <xf numFmtId="0" fontId="5" fillId="2" borderId="16" xfId="1" applyFont="1" applyFill="1" applyBorder="1" applyAlignment="1">
      <alignment horizontal="center" vertical="center" wrapText="1"/>
    </xf>
    <xf numFmtId="0" fontId="5" fillId="2" borderId="7" xfId="1" applyFont="1" applyFill="1" applyBorder="1" applyAlignment="1">
      <alignment horizontal="center" vertical="center" wrapText="1"/>
    </xf>
    <xf numFmtId="0" fontId="5" fillId="2" borderId="17" xfId="1" applyFont="1" applyFill="1" applyBorder="1" applyAlignment="1">
      <alignment horizontal="center" vertical="center" wrapText="1"/>
    </xf>
    <xf numFmtId="0" fontId="5" fillId="2" borderId="1" xfId="1" applyFont="1" applyFill="1" applyBorder="1" applyAlignment="1">
      <alignment horizontal="center" vertical="center" wrapText="1" readingOrder="2"/>
    </xf>
    <xf numFmtId="0" fontId="5" fillId="2" borderId="8" xfId="1" applyFont="1" applyFill="1" applyBorder="1" applyAlignment="1">
      <alignment horizontal="center" vertical="center" wrapText="1" readingOrder="2"/>
    </xf>
    <xf numFmtId="0" fontId="5" fillId="2" borderId="2" xfId="1" applyFont="1" applyFill="1" applyBorder="1" applyAlignment="1">
      <alignment horizontal="center" vertical="center" wrapText="1" readingOrder="2"/>
    </xf>
    <xf numFmtId="0" fontId="5" fillId="2" borderId="3" xfId="1" applyFont="1" applyFill="1" applyBorder="1" applyAlignment="1">
      <alignment horizontal="center" vertical="center"/>
    </xf>
    <xf numFmtId="0" fontId="9" fillId="2" borderId="21" xfId="1" applyFont="1" applyFill="1" applyBorder="1" applyAlignment="1">
      <alignment horizontal="center" vertical="center" wrapText="1"/>
    </xf>
    <xf numFmtId="0" fontId="9" fillId="2" borderId="22" xfId="1" applyFont="1" applyFill="1" applyBorder="1" applyAlignment="1">
      <alignment horizontal="center" vertical="center" wrapText="1"/>
    </xf>
    <xf numFmtId="0" fontId="9" fillId="2" borderId="23" xfId="1" applyFont="1" applyFill="1" applyBorder="1" applyAlignment="1">
      <alignment horizontal="center" vertical="center" wrapText="1"/>
    </xf>
    <xf numFmtId="0" fontId="5" fillId="5" borderId="3" xfId="1" applyFont="1" applyFill="1" applyBorder="1" applyAlignment="1">
      <alignment horizontal="center" vertical="center" wrapText="1"/>
    </xf>
    <xf numFmtId="0" fontId="5" fillId="2" borderId="1" xfId="1" applyFont="1" applyFill="1" applyBorder="1" applyAlignment="1">
      <alignment horizontal="center" vertical="center" wrapText="1"/>
    </xf>
    <xf numFmtId="0" fontId="5" fillId="2" borderId="2" xfId="1" applyFont="1" applyFill="1" applyBorder="1" applyAlignment="1">
      <alignment horizontal="center" vertical="center" wrapText="1"/>
    </xf>
    <xf numFmtId="0" fontId="5" fillId="5" borderId="1" xfId="1" applyFont="1" applyFill="1" applyBorder="1" applyAlignment="1">
      <alignment horizontal="center" vertical="center" wrapText="1"/>
    </xf>
    <xf numFmtId="0" fontId="5" fillId="5" borderId="2" xfId="1" applyFont="1" applyFill="1" applyBorder="1" applyAlignment="1">
      <alignment horizontal="center" vertical="center" wrapText="1"/>
    </xf>
    <xf numFmtId="0" fontId="9" fillId="2" borderId="1" xfId="1" applyFont="1" applyFill="1" applyBorder="1" applyAlignment="1">
      <alignment horizontal="center" vertical="center" wrapText="1"/>
    </xf>
    <xf numFmtId="0" fontId="9" fillId="2" borderId="2" xfId="1" applyFont="1" applyFill="1" applyBorder="1" applyAlignment="1">
      <alignment horizontal="center" vertical="center" wrapText="1"/>
    </xf>
    <xf numFmtId="0" fontId="9" fillId="2" borderId="3" xfId="1" applyFont="1" applyFill="1" applyBorder="1" applyAlignment="1">
      <alignment horizontal="center" vertical="center" readingOrder="2"/>
    </xf>
    <xf numFmtId="0" fontId="1" fillId="0" borderId="9" xfId="1" applyFont="1" applyBorder="1" applyAlignment="1">
      <alignment horizontal="left" vertical="top"/>
    </xf>
    <xf numFmtId="0" fontId="1" fillId="0" borderId="0" xfId="1" applyFont="1" applyBorder="1" applyAlignment="1">
      <alignment horizontal="left" vertical="top"/>
    </xf>
    <xf numFmtId="0" fontId="2" fillId="2" borderId="1" xfId="1" applyFont="1" applyFill="1" applyBorder="1" applyAlignment="1">
      <alignment horizontal="center" vertical="center" wrapText="1"/>
    </xf>
    <xf numFmtId="0" fontId="2" fillId="2" borderId="2" xfId="1" applyFont="1" applyFill="1" applyBorder="1" applyAlignment="1">
      <alignment horizontal="center" vertical="center" wrapText="1"/>
    </xf>
    <xf numFmtId="0" fontId="11" fillId="2" borderId="12" xfId="1" applyFont="1" applyFill="1" applyBorder="1" applyAlignment="1">
      <alignment horizontal="center" vertical="center" wrapText="1"/>
    </xf>
    <xf numFmtId="0" fontId="5" fillId="2" borderId="4" xfId="1" applyFont="1" applyFill="1" applyBorder="1" applyAlignment="1">
      <alignment horizontal="center" vertical="center" wrapText="1"/>
    </xf>
    <xf numFmtId="0" fontId="5" fillId="2" borderId="5" xfId="1" applyFont="1" applyFill="1" applyBorder="1" applyAlignment="1">
      <alignment horizontal="center" vertical="center" wrapText="1"/>
    </xf>
    <xf numFmtId="0" fontId="5" fillId="2" borderId="6" xfId="1" applyFont="1" applyFill="1" applyBorder="1" applyAlignment="1">
      <alignment horizontal="center" vertical="center" wrapText="1"/>
    </xf>
    <xf numFmtId="0" fontId="5" fillId="2" borderId="3" xfId="1" applyFont="1" applyFill="1" applyBorder="1" applyAlignment="1">
      <alignment horizontal="center" vertical="center" wrapText="1"/>
    </xf>
    <xf numFmtId="0" fontId="9" fillId="2" borderId="3" xfId="1" applyFont="1" applyFill="1" applyBorder="1" applyAlignment="1">
      <alignment horizontal="center" vertical="center" wrapText="1"/>
    </xf>
  </cellXfs>
  <cellStyles count="4">
    <cellStyle name="Comma 2" xfId="2"/>
    <cellStyle name="Normal" xfId="0" builtinId="0"/>
    <cellStyle name="Normal 2" xfId="1"/>
    <cellStyle name="Percent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  <pageSetUpPr fitToPage="1"/>
  </sheetPr>
  <dimension ref="A1:AJ23"/>
  <sheetViews>
    <sheetView rightToLeft="1" tabSelected="1" view="pageBreakPreview" zoomScale="148" zoomScaleNormal="70" zoomScaleSheetLayoutView="148" zoomScalePageLayoutView="80" workbookViewId="0">
      <selection activeCell="AC14" sqref="AC14"/>
    </sheetView>
  </sheetViews>
  <sheetFormatPr defaultRowHeight="21.75" x14ac:dyDescent="0.65"/>
  <cols>
    <col min="1" max="1" width="9.85546875" style="62" customWidth="1"/>
    <col min="2" max="2" width="22.85546875" style="62" customWidth="1"/>
    <col min="3" max="3" width="9.42578125" style="62" customWidth="1"/>
    <col min="4" max="4" width="25" style="62" customWidth="1"/>
    <col min="5" max="19" width="10.85546875" style="70" customWidth="1"/>
    <col min="20" max="20" width="10.7109375" style="70" customWidth="1"/>
    <col min="21" max="21" width="8.85546875" style="70" customWidth="1"/>
    <col min="22" max="25" width="10.85546875" style="70" customWidth="1"/>
    <col min="26" max="26" width="10.42578125" style="70" customWidth="1"/>
    <col min="27" max="27" width="11.140625" style="70" customWidth="1"/>
    <col min="28" max="28" width="10.28515625" style="69" customWidth="1"/>
    <col min="29" max="29" width="11.28515625" style="70" customWidth="1"/>
    <col min="30" max="30" width="14.7109375" style="71" customWidth="1"/>
    <col min="31" max="31" width="14" style="72" hidden="1" customWidth="1"/>
    <col min="32" max="32" width="11.5703125" style="73" customWidth="1"/>
    <col min="33" max="34" width="24.140625" style="22" bestFit="1" customWidth="1"/>
    <col min="35" max="35" width="22.85546875" style="22" bestFit="1" customWidth="1"/>
    <col min="36" max="16384" width="9.140625" style="22"/>
  </cols>
  <sheetData>
    <row r="1" spans="1:32" s="1" customFormat="1" ht="30.75" customHeight="1" thickBot="1" x14ac:dyDescent="0.9">
      <c r="A1" s="95" t="s">
        <v>11</v>
      </c>
      <c r="B1" s="96"/>
      <c r="C1" s="96"/>
      <c r="D1" s="96"/>
      <c r="E1" s="96"/>
      <c r="F1" s="96"/>
      <c r="G1" s="96"/>
      <c r="H1" s="96"/>
      <c r="I1" s="96"/>
      <c r="J1" s="96"/>
      <c r="K1" s="96"/>
      <c r="L1" s="96"/>
      <c r="M1" s="96"/>
      <c r="N1" s="96"/>
      <c r="O1" s="96"/>
      <c r="P1" s="96"/>
      <c r="Q1" s="96"/>
      <c r="R1" s="96"/>
      <c r="S1" s="96"/>
      <c r="T1" s="96"/>
      <c r="U1" s="96"/>
      <c r="V1" s="96"/>
      <c r="W1" s="96"/>
      <c r="X1" s="96"/>
      <c r="Y1" s="96"/>
      <c r="Z1" s="96"/>
      <c r="AA1" s="96"/>
      <c r="AB1" s="96"/>
      <c r="AC1" s="96"/>
      <c r="AD1" s="96"/>
      <c r="AE1" s="96"/>
      <c r="AF1" s="96"/>
    </row>
    <row r="2" spans="1:32" s="9" customFormat="1" ht="34.5" customHeight="1" thickBot="1" x14ac:dyDescent="0.3">
      <c r="A2" s="2" t="s">
        <v>0</v>
      </c>
      <c r="B2" s="3" t="s">
        <v>0</v>
      </c>
      <c r="C2" s="97" t="s">
        <v>1</v>
      </c>
      <c r="D2" s="98"/>
      <c r="E2" s="4">
        <v>1380</v>
      </c>
      <c r="F2" s="4">
        <v>1381</v>
      </c>
      <c r="G2" s="4">
        <v>1382</v>
      </c>
      <c r="H2" s="4">
        <v>1383</v>
      </c>
      <c r="I2" s="4">
        <v>1384</v>
      </c>
      <c r="J2" s="4">
        <v>1385</v>
      </c>
      <c r="K2" s="4">
        <v>1386</v>
      </c>
      <c r="L2" s="4">
        <v>1387</v>
      </c>
      <c r="M2" s="4">
        <v>1388</v>
      </c>
      <c r="N2" s="4">
        <v>1389</v>
      </c>
      <c r="O2" s="4">
        <v>1390</v>
      </c>
      <c r="P2" s="4">
        <v>1391</v>
      </c>
      <c r="Q2" s="5">
        <v>1392</v>
      </c>
      <c r="R2" s="5">
        <v>1393</v>
      </c>
      <c r="S2" s="5">
        <v>1394</v>
      </c>
      <c r="T2" s="5">
        <v>1395</v>
      </c>
      <c r="U2" s="5">
        <v>1396</v>
      </c>
      <c r="V2" s="5">
        <v>1397</v>
      </c>
      <c r="W2" s="5">
        <v>1398</v>
      </c>
      <c r="X2" s="5">
        <v>1399</v>
      </c>
      <c r="Y2" s="5">
        <v>1400</v>
      </c>
      <c r="Z2" s="5">
        <v>1401</v>
      </c>
      <c r="AA2" s="5">
        <v>1402</v>
      </c>
      <c r="AB2" s="5">
        <v>1403</v>
      </c>
      <c r="AC2" s="5">
        <v>1404</v>
      </c>
      <c r="AD2" s="6" t="s">
        <v>2</v>
      </c>
      <c r="AE2" s="7"/>
      <c r="AF2" s="8" t="s">
        <v>3</v>
      </c>
    </row>
    <row r="3" spans="1:32" s="17" customFormat="1" ht="54.75" hidden="1" customHeight="1" thickBot="1" x14ac:dyDescent="0.25">
      <c r="A3" s="10"/>
      <c r="B3" s="11"/>
      <c r="C3" s="87" t="s">
        <v>12</v>
      </c>
      <c r="D3" s="87"/>
      <c r="E3" s="12">
        <v>200995294923</v>
      </c>
      <c r="F3" s="12">
        <v>3130532399736.9502</v>
      </c>
      <c r="G3" s="12">
        <v>10152393507730.5</v>
      </c>
      <c r="H3" s="12">
        <v>7092850530718.0801</v>
      </c>
      <c r="I3" s="12">
        <v>826439102111.64001</v>
      </c>
      <c r="J3" s="12">
        <v>3677551689480.98</v>
      </c>
      <c r="K3" s="12">
        <v>46074955594853.703</v>
      </c>
      <c r="L3" s="12">
        <v>25862802734851.801</v>
      </c>
      <c r="M3" s="12">
        <v>118281703108514</v>
      </c>
      <c r="N3" s="12">
        <v>60699256037019.203</v>
      </c>
      <c r="O3" s="12">
        <v>34225659619565</v>
      </c>
      <c r="P3" s="12">
        <v>68397138222148.203</v>
      </c>
      <c r="Q3" s="12">
        <v>229386529029420</v>
      </c>
      <c r="R3" s="12">
        <v>25106729664699.801</v>
      </c>
      <c r="S3" s="12">
        <v>26163149712730.801</v>
      </c>
      <c r="T3" s="12">
        <v>29835765266356.301</v>
      </c>
      <c r="U3" s="12">
        <v>10736754453199.1</v>
      </c>
      <c r="V3" s="12">
        <v>3048249832581</v>
      </c>
      <c r="W3" s="12">
        <v>32220088777981</v>
      </c>
      <c r="X3" s="12">
        <v>471778838379740</v>
      </c>
      <c r="Y3" s="12">
        <v>0.35220200000000002</v>
      </c>
      <c r="Z3" s="12">
        <v>1426320973919110</v>
      </c>
      <c r="AA3" s="13">
        <v>5664748650798.3398</v>
      </c>
      <c r="AB3" s="13">
        <v>831771389572686</v>
      </c>
      <c r="AC3" s="14">
        <v>334926676888768</v>
      </c>
      <c r="AD3" s="15"/>
      <c r="AE3" s="16"/>
      <c r="AF3" s="15"/>
    </row>
    <row r="4" spans="1:32" ht="40.5" customHeight="1" x14ac:dyDescent="0.2">
      <c r="A4" s="99" t="s">
        <v>13</v>
      </c>
      <c r="B4" s="100" t="s">
        <v>4</v>
      </c>
      <c r="C4" s="103" t="s">
        <v>5</v>
      </c>
      <c r="D4" s="103"/>
      <c r="E4" s="18">
        <f t="shared" ref="E4:AC4" si="0">E3/1000000000</f>
        <v>200.99529492299999</v>
      </c>
      <c r="F4" s="18">
        <f t="shared" si="0"/>
        <v>3130.5323997369501</v>
      </c>
      <c r="G4" s="18">
        <f t="shared" si="0"/>
        <v>10152.3935077305</v>
      </c>
      <c r="H4" s="18">
        <f t="shared" si="0"/>
        <v>7092.8505307180803</v>
      </c>
      <c r="I4" s="18">
        <f t="shared" si="0"/>
        <v>826.43910211164007</v>
      </c>
      <c r="J4" s="18">
        <f t="shared" si="0"/>
        <v>3677.5516894809798</v>
      </c>
      <c r="K4" s="18">
        <f t="shared" si="0"/>
        <v>46074.955594853702</v>
      </c>
      <c r="L4" s="18">
        <f t="shared" si="0"/>
        <v>25862.802734851801</v>
      </c>
      <c r="M4" s="18">
        <f t="shared" si="0"/>
        <v>118281.703108514</v>
      </c>
      <c r="N4" s="18">
        <f t="shared" si="0"/>
        <v>60699.2560370192</v>
      </c>
      <c r="O4" s="18">
        <f t="shared" si="0"/>
        <v>34225.659619564998</v>
      </c>
      <c r="P4" s="18">
        <f t="shared" si="0"/>
        <v>68397.138222148205</v>
      </c>
      <c r="Q4" s="18">
        <f t="shared" si="0"/>
        <v>229386.52902941999</v>
      </c>
      <c r="R4" s="18">
        <f t="shared" si="0"/>
        <v>25106.7296646998</v>
      </c>
      <c r="S4" s="18">
        <f t="shared" si="0"/>
        <v>26163.149712730799</v>
      </c>
      <c r="T4" s="18">
        <f t="shared" si="0"/>
        <v>29835.765266356302</v>
      </c>
      <c r="U4" s="18">
        <f t="shared" si="0"/>
        <v>10736.754453199099</v>
      </c>
      <c r="V4" s="18">
        <f t="shared" si="0"/>
        <v>3048.2498325810002</v>
      </c>
      <c r="W4" s="18">
        <f t="shared" si="0"/>
        <v>32220.088777981</v>
      </c>
      <c r="X4" s="18">
        <f t="shared" si="0"/>
        <v>471778.83837974002</v>
      </c>
      <c r="Y4" s="18">
        <f t="shared" si="0"/>
        <v>3.52202E-10</v>
      </c>
      <c r="Z4" s="18">
        <f t="shared" si="0"/>
        <v>1426320.9739191099</v>
      </c>
      <c r="AA4" s="18">
        <f t="shared" si="0"/>
        <v>5664.7486507983394</v>
      </c>
      <c r="AB4" s="18">
        <f t="shared" si="0"/>
        <v>831771.38957268605</v>
      </c>
      <c r="AC4" s="18">
        <f t="shared" si="0"/>
        <v>334926.67688876798</v>
      </c>
      <c r="AD4" s="19">
        <f>SUM(E4:AC4)</f>
        <v>3805582.1719897236</v>
      </c>
      <c r="AE4" s="20">
        <f>22044212164755/1000000000</f>
        <v>22044.212164755001</v>
      </c>
      <c r="AF4" s="21">
        <f>AD4/AD14</f>
        <v>0.43398753535567458</v>
      </c>
    </row>
    <row r="5" spans="1:32" ht="0.75" customHeight="1" x14ac:dyDescent="0.2">
      <c r="A5" s="75"/>
      <c r="B5" s="101"/>
      <c r="C5" s="87" t="s">
        <v>14</v>
      </c>
      <c r="D5" s="87"/>
      <c r="E5" s="12">
        <v>0</v>
      </c>
      <c r="F5" s="12">
        <v>0</v>
      </c>
      <c r="G5" s="12">
        <v>0</v>
      </c>
      <c r="H5" s="12">
        <v>0</v>
      </c>
      <c r="I5" s="12">
        <v>0</v>
      </c>
      <c r="J5" s="12">
        <v>0</v>
      </c>
      <c r="K5" s="12">
        <v>0</v>
      </c>
      <c r="L5" s="12">
        <v>0</v>
      </c>
      <c r="M5" s="12">
        <v>9382997526651</v>
      </c>
      <c r="N5" s="12">
        <v>12274171869587.4</v>
      </c>
      <c r="O5" s="12">
        <v>16175152918277</v>
      </c>
      <c r="P5" s="12">
        <v>48965093739019</v>
      </c>
      <c r="Q5" s="12">
        <v>37231742995804.398</v>
      </c>
      <c r="R5" s="12">
        <v>0</v>
      </c>
      <c r="S5" s="12">
        <v>202039779251.86499</v>
      </c>
      <c r="T5" s="12">
        <v>849227838024</v>
      </c>
      <c r="U5" s="12">
        <v>0</v>
      </c>
      <c r="V5" s="12">
        <v>0</v>
      </c>
      <c r="W5" s="12">
        <v>0</v>
      </c>
      <c r="X5" s="12">
        <v>0</v>
      </c>
      <c r="Y5" s="12">
        <v>0</v>
      </c>
      <c r="Z5" s="12">
        <v>0</v>
      </c>
      <c r="AA5" s="12">
        <v>0</v>
      </c>
      <c r="AB5" s="13">
        <v>0</v>
      </c>
      <c r="AC5" s="23">
        <v>0</v>
      </c>
      <c r="AD5" s="24">
        <f t="shared" ref="AD5" si="1">SUM(E5:AB5)</f>
        <v>125080426666614.67</v>
      </c>
      <c r="AE5" s="25"/>
      <c r="AF5" s="26"/>
    </row>
    <row r="6" spans="1:32" s="30" customFormat="1" ht="48.75" customHeight="1" x14ac:dyDescent="0.2">
      <c r="A6" s="75"/>
      <c r="B6" s="101"/>
      <c r="C6" s="103" t="s">
        <v>6</v>
      </c>
      <c r="D6" s="103"/>
      <c r="E6" s="27">
        <v>0</v>
      </c>
      <c r="F6" s="27">
        <v>0</v>
      </c>
      <c r="G6" s="27">
        <v>0</v>
      </c>
      <c r="H6" s="27">
        <v>0</v>
      </c>
      <c r="I6" s="27">
        <v>0</v>
      </c>
      <c r="J6" s="27">
        <v>0</v>
      </c>
      <c r="K6" s="27">
        <v>0</v>
      </c>
      <c r="L6" s="28">
        <f>L5/1000000000</f>
        <v>0</v>
      </c>
      <c r="M6" s="28">
        <f>M5/1000000000</f>
        <v>9382.9975266509991</v>
      </c>
      <c r="N6" s="28">
        <f t="shared" ref="N6:T6" si="2">N5/1000000000</f>
        <v>12274.171869587401</v>
      </c>
      <c r="O6" s="28">
        <f t="shared" si="2"/>
        <v>16175.152918276999</v>
      </c>
      <c r="P6" s="28">
        <f t="shared" si="2"/>
        <v>48965.093739019001</v>
      </c>
      <c r="Q6" s="28">
        <f t="shared" si="2"/>
        <v>37231.742995804401</v>
      </c>
      <c r="R6" s="28">
        <f t="shared" si="2"/>
        <v>0</v>
      </c>
      <c r="S6" s="28">
        <f t="shared" si="2"/>
        <v>202.03977925186499</v>
      </c>
      <c r="T6" s="28">
        <f t="shared" si="2"/>
        <v>849.22783802399999</v>
      </c>
      <c r="U6" s="28">
        <f t="shared" ref="U6:AC6" si="3">(U5)/1000000000</f>
        <v>0</v>
      </c>
      <c r="V6" s="28">
        <f t="shared" si="3"/>
        <v>0</v>
      </c>
      <c r="W6" s="28">
        <f t="shared" si="3"/>
        <v>0</v>
      </c>
      <c r="X6" s="28">
        <f t="shared" si="3"/>
        <v>0</v>
      </c>
      <c r="Y6" s="28">
        <f t="shared" si="3"/>
        <v>0</v>
      </c>
      <c r="Z6" s="28">
        <f t="shared" si="3"/>
        <v>0</v>
      </c>
      <c r="AA6" s="28">
        <f t="shared" si="3"/>
        <v>0</v>
      </c>
      <c r="AB6" s="28">
        <f t="shared" si="3"/>
        <v>0</v>
      </c>
      <c r="AC6" s="28">
        <f t="shared" si="3"/>
        <v>0</v>
      </c>
      <c r="AD6" s="19">
        <f t="shared" ref="AD6:AD12" si="4">SUM(E6:AC6)</f>
        <v>125080.42666661467</v>
      </c>
      <c r="AE6" s="29">
        <f>P6</f>
        <v>48965.093739019001</v>
      </c>
      <c r="AF6" s="21">
        <f>AD6/AD14</f>
        <v>1.4264137164038323E-2</v>
      </c>
    </row>
    <row r="7" spans="1:32" ht="24" customHeight="1" x14ac:dyDescent="0.2">
      <c r="A7" s="75"/>
      <c r="B7" s="102"/>
      <c r="C7" s="104" t="s">
        <v>7</v>
      </c>
      <c r="D7" s="104"/>
      <c r="E7" s="31">
        <f>E6+E4</f>
        <v>200.99529492299999</v>
      </c>
      <c r="F7" s="31">
        <f t="shared" ref="F7:AA7" si="5">F6+F4</f>
        <v>3130.5323997369501</v>
      </c>
      <c r="G7" s="31">
        <f t="shared" si="5"/>
        <v>10152.3935077305</v>
      </c>
      <c r="H7" s="31">
        <f t="shared" si="5"/>
        <v>7092.8505307180803</v>
      </c>
      <c r="I7" s="31">
        <f t="shared" si="5"/>
        <v>826.43910211164007</v>
      </c>
      <c r="J7" s="31">
        <f t="shared" si="5"/>
        <v>3677.5516894809798</v>
      </c>
      <c r="K7" s="31">
        <f t="shared" si="5"/>
        <v>46074.955594853702</v>
      </c>
      <c r="L7" s="31">
        <f t="shared" si="5"/>
        <v>25862.802734851801</v>
      </c>
      <c r="M7" s="31">
        <f t="shared" si="5"/>
        <v>127664.70063516501</v>
      </c>
      <c r="N7" s="31">
        <f t="shared" si="5"/>
        <v>72973.427906606608</v>
      </c>
      <c r="O7" s="31">
        <f t="shared" si="5"/>
        <v>50400.812537841994</v>
      </c>
      <c r="P7" s="31">
        <f t="shared" si="5"/>
        <v>117362.23196116721</v>
      </c>
      <c r="Q7" s="31">
        <f t="shared" si="5"/>
        <v>266618.2720252244</v>
      </c>
      <c r="R7" s="31">
        <f t="shared" si="5"/>
        <v>25106.7296646998</v>
      </c>
      <c r="S7" s="31">
        <f t="shared" si="5"/>
        <v>26365.189491982663</v>
      </c>
      <c r="T7" s="31">
        <f t="shared" si="5"/>
        <v>30684.993104380301</v>
      </c>
      <c r="U7" s="31">
        <f t="shared" si="5"/>
        <v>10736.754453199099</v>
      </c>
      <c r="V7" s="31">
        <f t="shared" si="5"/>
        <v>3048.2498325810002</v>
      </c>
      <c r="W7" s="31">
        <f t="shared" si="5"/>
        <v>32220.088777981</v>
      </c>
      <c r="X7" s="31">
        <f t="shared" si="5"/>
        <v>471778.83837974002</v>
      </c>
      <c r="Y7" s="31">
        <f t="shared" si="5"/>
        <v>3.52202E-10</v>
      </c>
      <c r="Z7" s="31">
        <f t="shared" si="5"/>
        <v>1426320.9739191099</v>
      </c>
      <c r="AA7" s="31">
        <f t="shared" si="5"/>
        <v>5664.7486507983394</v>
      </c>
      <c r="AB7" s="31">
        <f>AB6+AB4</f>
        <v>831771.38957268605</v>
      </c>
      <c r="AC7" s="31">
        <f>AC6+AC4</f>
        <v>334926.67688876798</v>
      </c>
      <c r="AD7" s="19">
        <f t="shared" si="4"/>
        <v>3930662.5986563382</v>
      </c>
      <c r="AE7" s="32">
        <f>SUM(E7:AD7)</f>
        <v>7861325.1973126763</v>
      </c>
      <c r="AF7" s="21">
        <f>AD7/AD14</f>
        <v>0.44825167251971287</v>
      </c>
    </row>
    <row r="8" spans="1:32" ht="22.5" hidden="1" customHeight="1" x14ac:dyDescent="0.2">
      <c r="A8" s="75"/>
      <c r="B8" s="101" t="s">
        <v>15</v>
      </c>
      <c r="C8" s="87" t="s">
        <v>16</v>
      </c>
      <c r="D8" s="87"/>
      <c r="E8" s="12">
        <v>0</v>
      </c>
      <c r="F8" s="12">
        <v>77433843949.053299</v>
      </c>
      <c r="G8" s="12">
        <v>2145788081818</v>
      </c>
      <c r="H8" s="12">
        <v>84495740253</v>
      </c>
      <c r="I8" s="12">
        <v>0</v>
      </c>
      <c r="J8" s="12">
        <v>0</v>
      </c>
      <c r="K8" s="12">
        <v>22242156291166.102</v>
      </c>
      <c r="L8" s="12">
        <v>29586192919760</v>
      </c>
      <c r="M8" s="12">
        <v>14965065087712.4</v>
      </c>
      <c r="N8" s="12">
        <v>0</v>
      </c>
      <c r="O8" s="12">
        <v>45146899953513.102</v>
      </c>
      <c r="P8" s="12">
        <v>39998625811627</v>
      </c>
      <c r="Q8" s="12">
        <v>134975024199745</v>
      </c>
      <c r="R8" s="12">
        <v>0</v>
      </c>
      <c r="S8" s="12">
        <v>0</v>
      </c>
      <c r="T8" s="12">
        <v>38113211698731</v>
      </c>
      <c r="U8" s="12">
        <v>0</v>
      </c>
      <c r="V8" s="12">
        <v>0</v>
      </c>
      <c r="W8" s="12">
        <v>0</v>
      </c>
      <c r="X8" s="12">
        <v>753560256111886</v>
      </c>
      <c r="Y8" s="12">
        <v>823887499689258</v>
      </c>
      <c r="Z8" s="12">
        <v>1480499999935020</v>
      </c>
      <c r="AA8" s="13">
        <v>510050478611207</v>
      </c>
      <c r="AB8" s="13">
        <v>569694448367566</v>
      </c>
      <c r="AC8" s="33">
        <v>106821237618015</v>
      </c>
      <c r="AD8" s="24">
        <f t="shared" si="4"/>
        <v>4571848813961226</v>
      </c>
      <c r="AE8" s="16"/>
      <c r="AF8" s="15"/>
    </row>
    <row r="9" spans="1:32" ht="45.75" customHeight="1" x14ac:dyDescent="0.2">
      <c r="A9" s="75"/>
      <c r="B9" s="101"/>
      <c r="C9" s="88" t="s">
        <v>8</v>
      </c>
      <c r="D9" s="89"/>
      <c r="E9" s="27">
        <f t="shared" ref="E9:AC9" si="6">E8/1000000000</f>
        <v>0</v>
      </c>
      <c r="F9" s="27">
        <f t="shared" si="6"/>
        <v>77.433843949053298</v>
      </c>
      <c r="G9" s="27">
        <f t="shared" si="6"/>
        <v>2145.7880818180001</v>
      </c>
      <c r="H9" s="27">
        <f t="shared" si="6"/>
        <v>84.495740252999994</v>
      </c>
      <c r="I9" s="27">
        <f t="shared" si="6"/>
        <v>0</v>
      </c>
      <c r="J9" s="27">
        <f t="shared" si="6"/>
        <v>0</v>
      </c>
      <c r="K9" s="27">
        <f t="shared" si="6"/>
        <v>22242.156291166102</v>
      </c>
      <c r="L9" s="27">
        <f t="shared" si="6"/>
        <v>29586.19291976</v>
      </c>
      <c r="M9" s="27">
        <f t="shared" si="6"/>
        <v>14965.065087712401</v>
      </c>
      <c r="N9" s="27">
        <f t="shared" si="6"/>
        <v>0</v>
      </c>
      <c r="O9" s="27">
        <f t="shared" si="6"/>
        <v>45146.899953513101</v>
      </c>
      <c r="P9" s="27">
        <f t="shared" si="6"/>
        <v>39998.625811626996</v>
      </c>
      <c r="Q9" s="27">
        <f t="shared" si="6"/>
        <v>134975.02419974501</v>
      </c>
      <c r="R9" s="27">
        <f t="shared" si="6"/>
        <v>0</v>
      </c>
      <c r="S9" s="27">
        <f t="shared" si="6"/>
        <v>0</v>
      </c>
      <c r="T9" s="27">
        <f t="shared" si="6"/>
        <v>38113.211698731</v>
      </c>
      <c r="U9" s="27">
        <f t="shared" si="6"/>
        <v>0</v>
      </c>
      <c r="V9" s="27">
        <f t="shared" si="6"/>
        <v>0</v>
      </c>
      <c r="W9" s="27">
        <f t="shared" si="6"/>
        <v>0</v>
      </c>
      <c r="X9" s="27">
        <f t="shared" si="6"/>
        <v>753560.256111886</v>
      </c>
      <c r="Y9" s="27">
        <f t="shared" si="6"/>
        <v>823887.49968925805</v>
      </c>
      <c r="Z9" s="27">
        <f t="shared" si="6"/>
        <v>1480499.99993502</v>
      </c>
      <c r="AA9" s="27">
        <f t="shared" si="6"/>
        <v>510050.47861120699</v>
      </c>
      <c r="AB9" s="27">
        <f t="shared" si="6"/>
        <v>569694.44836756599</v>
      </c>
      <c r="AC9" s="27">
        <f t="shared" si="6"/>
        <v>106821.237618015</v>
      </c>
      <c r="AD9" s="19">
        <f t="shared" si="4"/>
        <v>4571848.8139612274</v>
      </c>
      <c r="AE9" s="19"/>
      <c r="AF9" s="21">
        <f>AD9/AD14</f>
        <v>0.52137237067000719</v>
      </c>
    </row>
    <row r="10" spans="1:32" ht="27" hidden="1" customHeight="1" x14ac:dyDescent="0.2">
      <c r="A10" s="75"/>
      <c r="B10" s="101"/>
      <c r="C10" s="90" t="s">
        <v>17</v>
      </c>
      <c r="D10" s="91"/>
      <c r="E10" s="12">
        <v>0</v>
      </c>
      <c r="F10" s="12">
        <v>0</v>
      </c>
      <c r="G10" s="12">
        <v>0</v>
      </c>
      <c r="H10" s="12">
        <v>0</v>
      </c>
      <c r="I10" s="12">
        <v>0</v>
      </c>
      <c r="J10" s="12">
        <v>30406877739297.199</v>
      </c>
      <c r="K10" s="12">
        <v>72831398759738.797</v>
      </c>
      <c r="L10" s="12">
        <v>17495276890382</v>
      </c>
      <c r="M10" s="12">
        <v>105928835849296</v>
      </c>
      <c r="N10" s="12">
        <v>0</v>
      </c>
      <c r="O10" s="12">
        <v>15697984370565</v>
      </c>
      <c r="P10" s="12">
        <v>0</v>
      </c>
      <c r="Q10" s="12">
        <v>21429521941931</v>
      </c>
      <c r="R10" s="12">
        <v>2573053328400</v>
      </c>
      <c r="S10" s="12">
        <v>0</v>
      </c>
      <c r="T10" s="12">
        <v>0</v>
      </c>
      <c r="U10" s="12">
        <v>0</v>
      </c>
      <c r="V10" s="12">
        <v>0</v>
      </c>
      <c r="W10" s="12">
        <v>0</v>
      </c>
      <c r="X10" s="12">
        <v>0</v>
      </c>
      <c r="Y10" s="12">
        <v>0</v>
      </c>
      <c r="Z10" s="12">
        <v>0</v>
      </c>
      <c r="AA10" s="12">
        <v>0</v>
      </c>
      <c r="AB10" s="13">
        <v>0</v>
      </c>
      <c r="AC10" s="23">
        <v>0</v>
      </c>
      <c r="AD10" s="24">
        <f t="shared" si="4"/>
        <v>266362948879610</v>
      </c>
      <c r="AE10" s="34"/>
      <c r="AF10" s="34"/>
    </row>
    <row r="11" spans="1:32" ht="28.5" customHeight="1" x14ac:dyDescent="0.2">
      <c r="A11" s="75"/>
      <c r="B11" s="101"/>
      <c r="C11" s="88" t="s">
        <v>9</v>
      </c>
      <c r="D11" s="89"/>
      <c r="E11" s="27">
        <f t="shared" ref="E11:AC11" si="7">E10/1000000000</f>
        <v>0</v>
      </c>
      <c r="F11" s="27">
        <f t="shared" si="7"/>
        <v>0</v>
      </c>
      <c r="G11" s="27">
        <f t="shared" si="7"/>
        <v>0</v>
      </c>
      <c r="H11" s="27">
        <f t="shared" si="7"/>
        <v>0</v>
      </c>
      <c r="I11" s="27">
        <f t="shared" si="7"/>
        <v>0</v>
      </c>
      <c r="J11" s="27">
        <f t="shared" si="7"/>
        <v>30406.877739297201</v>
      </c>
      <c r="K11" s="27">
        <f t="shared" si="7"/>
        <v>72831.398759738804</v>
      </c>
      <c r="L11" s="27">
        <f t="shared" si="7"/>
        <v>17495.276890382</v>
      </c>
      <c r="M11" s="27">
        <f t="shared" si="7"/>
        <v>105928.835849296</v>
      </c>
      <c r="N11" s="27">
        <f t="shared" si="7"/>
        <v>0</v>
      </c>
      <c r="O11" s="27">
        <f t="shared" si="7"/>
        <v>15697.984370565</v>
      </c>
      <c r="P11" s="27">
        <f t="shared" si="7"/>
        <v>0</v>
      </c>
      <c r="Q11" s="27">
        <f t="shared" si="7"/>
        <v>21429.521941931001</v>
      </c>
      <c r="R11" s="27">
        <f t="shared" si="7"/>
        <v>2573.0533283999998</v>
      </c>
      <c r="S11" s="27">
        <f t="shared" si="7"/>
        <v>0</v>
      </c>
      <c r="T11" s="27">
        <f t="shared" si="7"/>
        <v>0</v>
      </c>
      <c r="U11" s="27">
        <f t="shared" si="7"/>
        <v>0</v>
      </c>
      <c r="V11" s="27">
        <f t="shared" si="7"/>
        <v>0</v>
      </c>
      <c r="W11" s="27">
        <f t="shared" si="7"/>
        <v>0</v>
      </c>
      <c r="X11" s="27">
        <f t="shared" si="7"/>
        <v>0</v>
      </c>
      <c r="Y11" s="27">
        <f t="shared" si="7"/>
        <v>0</v>
      </c>
      <c r="Z11" s="27">
        <f t="shared" si="7"/>
        <v>0</v>
      </c>
      <c r="AA11" s="27">
        <f t="shared" si="7"/>
        <v>0</v>
      </c>
      <c r="AB11" s="27">
        <f t="shared" si="7"/>
        <v>0</v>
      </c>
      <c r="AC11" s="27">
        <f t="shared" si="7"/>
        <v>0</v>
      </c>
      <c r="AD11" s="19">
        <f t="shared" si="4"/>
        <v>266362.94887961005</v>
      </c>
      <c r="AE11" s="20">
        <f>P11</f>
        <v>0</v>
      </c>
      <c r="AF11" s="35">
        <f>AD11/AD14</f>
        <v>3.037595681028003E-2</v>
      </c>
    </row>
    <row r="12" spans="1:32" ht="25.5" customHeight="1" x14ac:dyDescent="0.2">
      <c r="A12" s="75"/>
      <c r="B12" s="102"/>
      <c r="C12" s="92" t="s">
        <v>10</v>
      </c>
      <c r="D12" s="93"/>
      <c r="E12" s="31">
        <f>E11+E9</f>
        <v>0</v>
      </c>
      <c r="F12" s="31">
        <f t="shared" ref="F12:AA12" si="8">F11+F9</f>
        <v>77.433843949053298</v>
      </c>
      <c r="G12" s="31">
        <f t="shared" si="8"/>
        <v>2145.7880818180001</v>
      </c>
      <c r="H12" s="31">
        <f t="shared" si="8"/>
        <v>84.495740252999994</v>
      </c>
      <c r="I12" s="31">
        <f t="shared" si="8"/>
        <v>0</v>
      </c>
      <c r="J12" s="31">
        <f t="shared" si="8"/>
        <v>30406.877739297201</v>
      </c>
      <c r="K12" s="31">
        <f t="shared" si="8"/>
        <v>95073.555050904906</v>
      </c>
      <c r="L12" s="31">
        <f t="shared" si="8"/>
        <v>47081.469810142</v>
      </c>
      <c r="M12" s="31">
        <f t="shared" si="8"/>
        <v>120893.90093700839</v>
      </c>
      <c r="N12" s="31">
        <f t="shared" si="8"/>
        <v>0</v>
      </c>
      <c r="O12" s="31">
        <f t="shared" si="8"/>
        <v>60844.884324078099</v>
      </c>
      <c r="P12" s="31">
        <f t="shared" si="8"/>
        <v>39998.625811626996</v>
      </c>
      <c r="Q12" s="31">
        <f t="shared" si="8"/>
        <v>156404.54614167602</v>
      </c>
      <c r="R12" s="31">
        <f t="shared" si="8"/>
        <v>2573.0533283999998</v>
      </c>
      <c r="S12" s="31">
        <f t="shared" si="8"/>
        <v>0</v>
      </c>
      <c r="T12" s="31">
        <f t="shared" si="8"/>
        <v>38113.211698731</v>
      </c>
      <c r="U12" s="31">
        <f t="shared" si="8"/>
        <v>0</v>
      </c>
      <c r="V12" s="31">
        <f t="shared" si="8"/>
        <v>0</v>
      </c>
      <c r="W12" s="31">
        <f t="shared" si="8"/>
        <v>0</v>
      </c>
      <c r="X12" s="31">
        <f t="shared" si="8"/>
        <v>753560.256111886</v>
      </c>
      <c r="Y12" s="31">
        <f t="shared" si="8"/>
        <v>823887.49968925805</v>
      </c>
      <c r="Z12" s="31">
        <f t="shared" si="8"/>
        <v>1480499.99993502</v>
      </c>
      <c r="AA12" s="31">
        <f t="shared" si="8"/>
        <v>510050.47861120699</v>
      </c>
      <c r="AB12" s="31">
        <f>AB11+AB9</f>
        <v>569694.44836756599</v>
      </c>
      <c r="AC12" s="31">
        <f>AC11+AC9</f>
        <v>106821.237618015</v>
      </c>
      <c r="AD12" s="19">
        <f t="shared" si="4"/>
        <v>4838211.7628408372</v>
      </c>
      <c r="AE12" s="32">
        <f>AE11+AE9</f>
        <v>0</v>
      </c>
      <c r="AF12" s="35">
        <f>AD12/AD14</f>
        <v>0.55174832748028713</v>
      </c>
    </row>
    <row r="13" spans="1:32" ht="23.25" hidden="1" customHeight="1" x14ac:dyDescent="0.2">
      <c r="A13" s="36"/>
      <c r="B13" s="37"/>
      <c r="C13" s="38"/>
      <c r="D13" s="38"/>
      <c r="E13" s="31">
        <f t="shared" ref="E13:AD13" si="9">E3+E5+E8+E10</f>
        <v>200995294923</v>
      </c>
      <c r="F13" s="31">
        <f t="shared" si="9"/>
        <v>3207966243686.0034</v>
      </c>
      <c r="G13" s="39">
        <f t="shared" si="9"/>
        <v>12298181589548.5</v>
      </c>
      <c r="H13" s="31">
        <f t="shared" si="9"/>
        <v>7177346270971.0801</v>
      </c>
      <c r="I13" s="31">
        <f t="shared" si="9"/>
        <v>826439102111.64001</v>
      </c>
      <c r="J13" s="31">
        <f t="shared" si="9"/>
        <v>34084429428778.18</v>
      </c>
      <c r="K13" s="31">
        <f t="shared" si="9"/>
        <v>141148510645758.59</v>
      </c>
      <c r="L13" s="31">
        <f t="shared" si="9"/>
        <v>72944272544993.797</v>
      </c>
      <c r="M13" s="31">
        <f t="shared" si="9"/>
        <v>248558601572173.41</v>
      </c>
      <c r="N13" s="31">
        <f t="shared" si="9"/>
        <v>72973427906606.609</v>
      </c>
      <c r="O13" s="31">
        <f t="shared" si="9"/>
        <v>111245696861920.09</v>
      </c>
      <c r="P13" s="31">
        <f t="shared" si="9"/>
        <v>157360857772794.19</v>
      </c>
      <c r="Q13" s="31">
        <f t="shared" si="9"/>
        <v>423022818166900.38</v>
      </c>
      <c r="R13" s="31">
        <f t="shared" si="9"/>
        <v>27679782993099.801</v>
      </c>
      <c r="S13" s="31">
        <f t="shared" si="9"/>
        <v>26365189491982.664</v>
      </c>
      <c r="T13" s="31">
        <f t="shared" si="9"/>
        <v>68798204803111.297</v>
      </c>
      <c r="U13" s="31">
        <f t="shared" si="9"/>
        <v>10736754453199.1</v>
      </c>
      <c r="V13" s="31">
        <f t="shared" si="9"/>
        <v>3048249832581</v>
      </c>
      <c r="W13" s="31">
        <f t="shared" si="9"/>
        <v>32220088777981</v>
      </c>
      <c r="X13" s="31">
        <f t="shared" si="9"/>
        <v>1225339094491626</v>
      </c>
      <c r="Y13" s="31">
        <f t="shared" si="9"/>
        <v>823887499689258.38</v>
      </c>
      <c r="Z13" s="31">
        <f t="shared" si="9"/>
        <v>2906820973854130</v>
      </c>
      <c r="AA13" s="31">
        <f t="shared" si="9"/>
        <v>515715227262005.31</v>
      </c>
      <c r="AB13" s="40">
        <f t="shared" si="9"/>
        <v>1401465837940252</v>
      </c>
      <c r="AC13" s="40">
        <f t="shared" si="9"/>
        <v>441747914506783</v>
      </c>
      <c r="AD13" s="31">
        <f t="shared" si="9"/>
        <v>4963292189507451</v>
      </c>
      <c r="AE13" s="32"/>
      <c r="AF13" s="35"/>
    </row>
    <row r="14" spans="1:32" ht="25.5" customHeight="1" thickBot="1" x14ac:dyDescent="0.25">
      <c r="A14" s="41"/>
      <c r="B14" s="94" t="s">
        <v>2</v>
      </c>
      <c r="C14" s="94"/>
      <c r="D14" s="94"/>
      <c r="E14" s="42">
        <f t="shared" ref="E14:AC14" si="10">E12+E7</f>
        <v>200.99529492299999</v>
      </c>
      <c r="F14" s="42">
        <f t="shared" si="10"/>
        <v>3207.9662436860035</v>
      </c>
      <c r="G14" s="42">
        <f t="shared" si="10"/>
        <v>12298.1815895485</v>
      </c>
      <c r="H14" s="42">
        <f t="shared" si="10"/>
        <v>7177.3462709710802</v>
      </c>
      <c r="I14" s="42">
        <f t="shared" si="10"/>
        <v>826.43910211164007</v>
      </c>
      <c r="J14" s="42">
        <f t="shared" si="10"/>
        <v>34084.429428778181</v>
      </c>
      <c r="K14" s="42">
        <f t="shared" si="10"/>
        <v>141148.51064575859</v>
      </c>
      <c r="L14" s="42">
        <f t="shared" si="10"/>
        <v>72944.272544993801</v>
      </c>
      <c r="M14" s="42">
        <f t="shared" si="10"/>
        <v>248558.60157217341</v>
      </c>
      <c r="N14" s="42">
        <f t="shared" si="10"/>
        <v>72973.427906606608</v>
      </c>
      <c r="O14" s="42">
        <f t="shared" si="10"/>
        <v>111245.69686192009</v>
      </c>
      <c r="P14" s="42">
        <f t="shared" si="10"/>
        <v>157360.8577727942</v>
      </c>
      <c r="Q14" s="42">
        <f t="shared" si="10"/>
        <v>423022.81816690043</v>
      </c>
      <c r="R14" s="42">
        <f t="shared" si="10"/>
        <v>27679.782993099801</v>
      </c>
      <c r="S14" s="42">
        <f t="shared" si="10"/>
        <v>26365.189491982663</v>
      </c>
      <c r="T14" s="42">
        <f t="shared" si="10"/>
        <v>68798.204803111294</v>
      </c>
      <c r="U14" s="42">
        <f t="shared" si="10"/>
        <v>10736.754453199099</v>
      </c>
      <c r="V14" s="42">
        <f t="shared" si="10"/>
        <v>3048.2498325810002</v>
      </c>
      <c r="W14" s="42">
        <f t="shared" si="10"/>
        <v>32220.088777981</v>
      </c>
      <c r="X14" s="42">
        <f t="shared" si="10"/>
        <v>1225339.0944916261</v>
      </c>
      <c r="Y14" s="42">
        <f t="shared" si="10"/>
        <v>823887.4996892584</v>
      </c>
      <c r="Z14" s="42">
        <f t="shared" si="10"/>
        <v>2906820.9738541301</v>
      </c>
      <c r="AA14" s="42">
        <f t="shared" si="10"/>
        <v>515715.22726200533</v>
      </c>
      <c r="AB14" s="42">
        <f t="shared" si="10"/>
        <v>1401465.8379402519</v>
      </c>
      <c r="AC14" s="42">
        <f t="shared" si="10"/>
        <v>441747.91450678301</v>
      </c>
      <c r="AD14" s="42">
        <f>AD12+AD7</f>
        <v>8768874.3614971749</v>
      </c>
      <c r="AE14" s="42">
        <f>AE11+AE9+AE7</f>
        <v>7861325.1973126763</v>
      </c>
      <c r="AF14" s="43">
        <f>AD14/AD14</f>
        <v>1</v>
      </c>
    </row>
    <row r="15" spans="1:32" ht="34.5" hidden="1" customHeight="1" x14ac:dyDescent="0.2">
      <c r="A15" s="75" t="s">
        <v>18</v>
      </c>
      <c r="B15" s="77" t="s">
        <v>19</v>
      </c>
      <c r="C15" s="78"/>
      <c r="D15" s="79"/>
      <c r="E15" s="44">
        <v>11</v>
      </c>
      <c r="F15" s="44">
        <v>50</v>
      </c>
      <c r="G15" s="44">
        <v>59</v>
      </c>
      <c r="H15" s="44">
        <v>159</v>
      </c>
      <c r="I15" s="44">
        <v>50</v>
      </c>
      <c r="J15" s="44">
        <v>52</v>
      </c>
      <c r="K15" s="44">
        <v>85</v>
      </c>
      <c r="L15" s="44">
        <v>56</v>
      </c>
      <c r="M15" s="44">
        <v>56</v>
      </c>
      <c r="N15" s="44">
        <v>115</v>
      </c>
      <c r="O15" s="44">
        <v>68</v>
      </c>
      <c r="P15" s="44">
        <v>51</v>
      </c>
      <c r="Q15" s="44">
        <v>56</v>
      </c>
      <c r="R15" s="44">
        <v>4</v>
      </c>
      <c r="S15" s="44"/>
      <c r="T15" s="44"/>
      <c r="U15" s="44"/>
      <c r="V15" s="44"/>
      <c r="W15" s="44"/>
      <c r="X15" s="44"/>
      <c r="Y15" s="44"/>
      <c r="Z15" s="44"/>
      <c r="AA15" s="44"/>
      <c r="AB15" s="45"/>
      <c r="AC15" s="44"/>
      <c r="AD15" s="46">
        <v>434</v>
      </c>
      <c r="AE15" s="47">
        <v>403</v>
      </c>
      <c r="AF15" s="48" t="s">
        <v>20</v>
      </c>
    </row>
    <row r="16" spans="1:32" ht="24.75" hidden="1" customHeight="1" x14ac:dyDescent="0.2">
      <c r="A16" s="75"/>
      <c r="B16" s="80" t="s">
        <v>21</v>
      </c>
      <c r="C16" s="81"/>
      <c r="D16" s="82"/>
      <c r="E16" s="49"/>
      <c r="F16" s="49">
        <v>38</v>
      </c>
      <c r="G16" s="49">
        <v>10</v>
      </c>
      <c r="H16" s="49"/>
      <c r="I16" s="49"/>
      <c r="J16" s="50"/>
      <c r="K16" s="49">
        <v>27</v>
      </c>
      <c r="L16" s="49">
        <v>10</v>
      </c>
      <c r="M16" s="49">
        <v>28</v>
      </c>
      <c r="N16" s="49"/>
      <c r="O16" s="49">
        <v>112</v>
      </c>
      <c r="P16" s="49">
        <v>36</v>
      </c>
      <c r="Q16" s="49">
        <v>32</v>
      </c>
      <c r="R16" s="49"/>
      <c r="S16" s="49"/>
      <c r="T16" s="49"/>
      <c r="U16" s="49"/>
      <c r="V16" s="49"/>
      <c r="W16" s="49"/>
      <c r="X16" s="49"/>
      <c r="Y16" s="49"/>
      <c r="Z16" s="49"/>
      <c r="AA16" s="49"/>
      <c r="AB16" s="51"/>
      <c r="AC16" s="49"/>
      <c r="AD16" s="52">
        <v>187</v>
      </c>
      <c r="AE16" s="53">
        <v>249</v>
      </c>
      <c r="AF16" s="54" t="s">
        <v>20</v>
      </c>
    </row>
    <row r="17" spans="1:36" ht="30" hidden="1" customHeight="1" x14ac:dyDescent="0.2">
      <c r="A17" s="75"/>
      <c r="B17" s="83" t="s">
        <v>22</v>
      </c>
      <c r="C17" s="83"/>
      <c r="D17" s="83"/>
      <c r="E17" s="49"/>
      <c r="F17" s="49"/>
      <c r="G17" s="49"/>
      <c r="H17" s="49"/>
      <c r="I17" s="49"/>
      <c r="J17" s="55">
        <v>19</v>
      </c>
      <c r="K17" s="49">
        <v>21</v>
      </c>
      <c r="L17" s="49">
        <v>8</v>
      </c>
      <c r="M17" s="49">
        <v>5</v>
      </c>
      <c r="N17" s="49"/>
      <c r="O17" s="49">
        <v>3</v>
      </c>
      <c r="P17" s="49">
        <v>0</v>
      </c>
      <c r="Q17" s="49">
        <v>2</v>
      </c>
      <c r="R17" s="49"/>
      <c r="S17" s="49"/>
      <c r="T17" s="49"/>
      <c r="U17" s="49"/>
      <c r="V17" s="49"/>
      <c r="W17" s="49"/>
      <c r="X17" s="49"/>
      <c r="Y17" s="49"/>
      <c r="Z17" s="49"/>
      <c r="AA17" s="49"/>
      <c r="AB17" s="51"/>
      <c r="AC17" s="49"/>
      <c r="AD17" s="52">
        <v>48</v>
      </c>
      <c r="AE17" s="53">
        <v>63</v>
      </c>
      <c r="AF17" s="54" t="s">
        <v>20</v>
      </c>
    </row>
    <row r="18" spans="1:36" ht="38.25" hidden="1" customHeight="1" thickBot="1" x14ac:dyDescent="0.25">
      <c r="A18" s="76"/>
      <c r="B18" s="84" t="s">
        <v>23</v>
      </c>
      <c r="C18" s="85"/>
      <c r="D18" s="86"/>
      <c r="E18" s="56">
        <v>11</v>
      </c>
      <c r="F18" s="56">
        <v>88</v>
      </c>
      <c r="G18" s="56">
        <v>67</v>
      </c>
      <c r="H18" s="56">
        <v>159</v>
      </c>
      <c r="I18" s="56">
        <v>50</v>
      </c>
      <c r="J18" s="56">
        <v>67</v>
      </c>
      <c r="K18" s="57">
        <v>126</v>
      </c>
      <c r="L18" s="57">
        <v>69</v>
      </c>
      <c r="M18" s="57">
        <v>85</v>
      </c>
      <c r="N18" s="56">
        <v>115</v>
      </c>
      <c r="O18" s="56">
        <v>123</v>
      </c>
      <c r="P18" s="56">
        <v>83</v>
      </c>
      <c r="Q18" s="56">
        <v>79</v>
      </c>
      <c r="R18" s="56">
        <v>4</v>
      </c>
      <c r="S18" s="57"/>
      <c r="T18" s="57"/>
      <c r="U18" s="57"/>
      <c r="V18" s="57"/>
      <c r="W18" s="57"/>
      <c r="X18" s="57"/>
      <c r="Y18" s="57"/>
      <c r="Z18" s="57"/>
      <c r="AA18" s="57"/>
      <c r="AB18" s="58"/>
      <c r="AC18" s="57"/>
      <c r="AD18" s="59">
        <v>555</v>
      </c>
      <c r="AE18" s="60">
        <v>559</v>
      </c>
      <c r="AF18" s="61" t="s">
        <v>20</v>
      </c>
    </row>
    <row r="19" spans="1:36" x14ac:dyDescent="0.65">
      <c r="B19" s="63"/>
      <c r="E19" s="64"/>
      <c r="F19" s="64"/>
      <c r="G19" s="65"/>
      <c r="H19" s="65"/>
      <c r="I19" s="65"/>
      <c r="J19" s="65"/>
      <c r="K19" s="65"/>
      <c r="L19" s="65"/>
      <c r="M19" s="65"/>
      <c r="N19" s="65"/>
      <c r="O19" s="65"/>
      <c r="P19" s="65"/>
      <c r="Q19" s="65"/>
      <c r="R19" s="65"/>
      <c r="S19" s="65"/>
      <c r="T19" s="65"/>
      <c r="U19" s="65"/>
      <c r="V19" s="65"/>
      <c r="W19" s="65"/>
      <c r="X19" s="66"/>
      <c r="Y19" s="66"/>
      <c r="Z19" s="67"/>
      <c r="AA19" s="68"/>
      <c r="AF19" s="71"/>
    </row>
    <row r="20" spans="1:36" x14ac:dyDescent="0.65">
      <c r="AD20" s="74"/>
    </row>
    <row r="23" spans="1:36" x14ac:dyDescent="0.65"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3"/>
      <c r="AC23" s="12"/>
      <c r="AD23" s="12"/>
      <c r="AE23" s="12"/>
      <c r="AF23" s="12"/>
      <c r="AG23" s="12"/>
      <c r="AH23" s="12"/>
      <c r="AI23" s="12"/>
      <c r="AJ23" s="12"/>
    </row>
  </sheetData>
  <autoFilter ref="A1:AF14">
    <filterColumn colId="0" showButton="0"/>
    <filterColumn colId="1" showButton="0"/>
    <filterColumn colId="2" showButton="0"/>
    <filterColumn colId="3" showButton="0"/>
    <filterColumn colId="4" showButton="0"/>
    <filterColumn colId="5" showButton="0"/>
    <filterColumn colId="6" showButton="0"/>
    <filterColumn colId="7" showButton="0"/>
    <filterColumn colId="8" showButton="0"/>
    <filterColumn colId="9" showButton="0"/>
    <filterColumn colId="10" showButton="0"/>
    <filterColumn colId="11" showButton="0"/>
    <filterColumn colId="12" showButton="0"/>
    <filterColumn colId="13" showButton="0"/>
    <filterColumn colId="14" showButton="0"/>
    <filterColumn colId="15" showButton="0"/>
    <filterColumn colId="16" showButton="0"/>
    <filterColumn colId="17" showButton="0"/>
    <filterColumn colId="18" showButton="0"/>
    <filterColumn colId="19" showButton="0"/>
    <filterColumn colId="20" showButton="0"/>
    <filterColumn colId="21" showButton="0"/>
    <filterColumn colId="22" showButton="0"/>
    <filterColumn colId="23" showButton="0"/>
    <filterColumn colId="24" showButton="0"/>
    <filterColumn colId="25" showButton="0"/>
    <filterColumn colId="26" showButton="0"/>
    <filterColumn colId="27" showButton="0"/>
    <filterColumn colId="28" showButton="0"/>
    <filterColumn colId="29" showButton="0"/>
    <filterColumn colId="30" showButton="0"/>
  </autoFilter>
  <mergeCells count="21">
    <mergeCell ref="B14:D14"/>
    <mergeCell ref="A1:AF1"/>
    <mergeCell ref="C2:D2"/>
    <mergeCell ref="C3:D3"/>
    <mergeCell ref="A4:A12"/>
    <mergeCell ref="B4:B7"/>
    <mergeCell ref="C4:D4"/>
    <mergeCell ref="C5:D5"/>
    <mergeCell ref="C6:D6"/>
    <mergeCell ref="C7:D7"/>
    <mergeCell ref="B8:B12"/>
    <mergeCell ref="C8:D8"/>
    <mergeCell ref="C9:D9"/>
    <mergeCell ref="C10:D10"/>
    <mergeCell ref="C11:D11"/>
    <mergeCell ref="C12:D12"/>
    <mergeCell ref="A15:A18"/>
    <mergeCell ref="B15:D15"/>
    <mergeCell ref="B16:D16"/>
    <mergeCell ref="B17:D17"/>
    <mergeCell ref="B18:D18"/>
  </mergeCells>
  <printOptions horizontalCentered="1" verticalCentered="1"/>
  <pageMargins left="0" right="0" top="0" bottom="0" header="0" footer="0"/>
  <pageSetup paperSize="9" scale="40" fitToHeight="0" orientation="landscape" cellComments="atEnd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تا پایان بهمن 1404</vt:lpstr>
      <vt:lpstr>'تا پایان بهمن 1404'!Print_Area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مینا طایفه</dc:creator>
  <cp:lastModifiedBy>فرزانه فراشی</cp:lastModifiedBy>
  <dcterms:created xsi:type="dcterms:W3CDTF">2025-07-19T06:32:33Z</dcterms:created>
  <dcterms:modified xsi:type="dcterms:W3CDTF">2026-02-25T11:18:40Z</dcterms:modified>
</cp:coreProperties>
</file>