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2"/>
  <workbookPr codeName="ThisWorkbook" defaultThemeVersion="124226"/>
  <bookViews>
    <workbookView xWindow="0" yWindow="540" windowWidth="15600" windowHeight="9645" firstSheet="8" activeTab="13"/>
  </bookViews>
  <sheets>
    <sheet name="فهرست" sheetId="29" r:id="rId1"/>
    <sheet name="جدول (197-1)" sheetId="30" r:id="rId2"/>
    <sheet name="جدول (198-1)" sheetId="31" r:id="rId3"/>
    <sheet name="جدول (199-1)" sheetId="3" r:id="rId4"/>
    <sheet name="جدول (200-1)" sheetId="4" r:id="rId5"/>
    <sheet name="جدول (201-1)" sheetId="5" r:id="rId6"/>
    <sheet name="جدول (202-1)" sheetId="6" r:id="rId7"/>
    <sheet name="جدول (203-1)" sheetId="7" r:id="rId8"/>
    <sheet name="جدول (204-1)" sheetId="8" r:id="rId9"/>
    <sheet name="جدول (205-1)" sheetId="32" r:id="rId10"/>
    <sheet name="جدول (206-1)" sheetId="33" r:id="rId11"/>
    <sheet name="جدول (207-1)" sheetId="34" r:id="rId12"/>
    <sheet name="جدول (208-1)" sheetId="35" r:id="rId13"/>
    <sheet name="جدول (209-1)" sheetId="36" r:id="rId14"/>
    <sheet name="جدول (210-1)" sheetId="37" r:id="rId15"/>
    <sheet name="جدول (211-1)" sheetId="38" r:id="rId16"/>
    <sheet name="جدول (212-1)" sheetId="39" r:id="rId17"/>
    <sheet name="جدول (213-1)" sheetId="40" r:id="rId18"/>
    <sheet name="جدول (214-1)" sheetId="42" r:id="rId19"/>
    <sheet name="جدول (215-1)" sheetId="43" r:id="rId20"/>
    <sheet name="جدول (216-1)" sheetId="45" r:id="rId21"/>
    <sheet name="جدول (217-1)" sheetId="44" r:id="rId22"/>
  </sheets>
  <definedNames>
    <definedName name="OLE_LINK10" localSheetId="4">'جدول (200-1)'!#REF!</definedName>
    <definedName name="_xlnm.Print_Area" localSheetId="2">'جدول (198-1)'!$B$2:$J$37</definedName>
    <definedName name="_xlnm.Print_Area" localSheetId="3">'جدول (199-1)'!#REF!</definedName>
    <definedName name="_xlnm.Print_Area" localSheetId="4">'جدول (200-1)'!#REF!</definedName>
    <definedName name="_xlnm.Print_Area" localSheetId="5">'جدول (201-1)'!$B$2:$G$29</definedName>
    <definedName name="_xlnm.Print_Area" localSheetId="6">'جدول (202-1)'!#REF!</definedName>
    <definedName name="_xlnm.Print_Area" localSheetId="8">'جدول (204-1)'!$B$2:$D$19</definedName>
    <definedName name="_xlnm.Print_Area" localSheetId="9">'جدول (205-1)'!$B$2:$G$27</definedName>
    <definedName name="_xlnm.Print_Area" localSheetId="10">'جدول (206-1)'!#REF!</definedName>
    <definedName name="_xlnm.Print_Area" localSheetId="11">'جدول (207-1)'!#REF!</definedName>
    <definedName name="_xlnm.Print_Area" localSheetId="12">'جدول (208-1)'!#REF!</definedName>
    <definedName name="_xlnm.Print_Area" localSheetId="13">'جدول (209-1)'!$B$2:$F$21</definedName>
    <definedName name="_xlnm.Print_Area" localSheetId="15">'جدول (211-1)'!$B$2:$G$38</definedName>
    <definedName name="_xlnm.Print_Area" localSheetId="16">'جدول (212-1)'!$B$2:$F$26</definedName>
    <definedName name="_xlnm.Print_Area" localSheetId="17">'جدول (213-1)'!$B$2:$H$39</definedName>
    <definedName name="_xlnm.Print_Area" localSheetId="18">'جدول (214-1)'!$B$2:$F$36</definedName>
    <definedName name="_xlnm.Print_Area" localSheetId="19">'جدول (215-1)'!$B$2:$D$14</definedName>
    <definedName name="_xlnm.Print_Area" localSheetId="21">'جدول (217-1)'!$B$2:$D$13</definedName>
  </definedNames>
  <calcPr calcId="145621"/>
</workbook>
</file>

<file path=xl/calcChain.xml><?xml version="1.0" encoding="utf-8"?>
<calcChain xmlns="http://schemas.openxmlformats.org/spreadsheetml/2006/main">
  <c r="E11" i="6" l="1"/>
  <c r="D11" i="6"/>
  <c r="D44" i="45" l="1"/>
  <c r="C44" i="45"/>
  <c r="D42" i="45"/>
  <c r="C42" i="45"/>
  <c r="D40" i="45"/>
  <c r="C40" i="45"/>
  <c r="D38" i="45"/>
  <c r="C38" i="45"/>
  <c r="D36" i="45"/>
  <c r="C36" i="45"/>
  <c r="F34" i="45"/>
  <c r="E34" i="45"/>
  <c r="D34" i="45"/>
  <c r="C34" i="45"/>
  <c r="AA29" i="45"/>
  <c r="Z29" i="45"/>
  <c r="Y29" i="45"/>
  <c r="X29" i="45"/>
  <c r="F28" i="45"/>
  <c r="E28" i="45"/>
  <c r="D28" i="45"/>
  <c r="C28" i="45"/>
  <c r="F27" i="45"/>
  <c r="F23" i="45" s="1"/>
  <c r="D25" i="45"/>
  <c r="AA23" i="45"/>
  <c r="Z23" i="45"/>
  <c r="Y23" i="45"/>
  <c r="X23" i="45"/>
  <c r="E23" i="45"/>
  <c r="D23" i="45"/>
  <c r="C23" i="45"/>
  <c r="AA22" i="45"/>
  <c r="Y20" i="45"/>
  <c r="Y18" i="45" s="1"/>
  <c r="AA18" i="45"/>
  <c r="Z18" i="45"/>
  <c r="X18" i="45"/>
  <c r="E18" i="45"/>
  <c r="D18" i="45"/>
  <c r="C18" i="45"/>
  <c r="Z13" i="45"/>
  <c r="Y13" i="45"/>
  <c r="X13" i="45"/>
  <c r="E13" i="45"/>
  <c r="D13" i="45"/>
  <c r="C13" i="45"/>
  <c r="Z8" i="45"/>
  <c r="Y8" i="45"/>
  <c r="X8" i="45"/>
  <c r="E8" i="45"/>
  <c r="D8" i="45"/>
  <c r="C8" i="45"/>
  <c r="C7" i="45"/>
  <c r="X6" i="45"/>
  <c r="C6" i="45"/>
  <c r="X5" i="45"/>
  <c r="C5" i="45"/>
  <c r="X4" i="45"/>
  <c r="BD4" i="7" l="1"/>
  <c r="BE4" i="7"/>
  <c r="BD5" i="7"/>
  <c r="BE5" i="7"/>
  <c r="BD6" i="7"/>
  <c r="BE6" i="7"/>
  <c r="BD7" i="7"/>
  <c r="BE7" i="7"/>
  <c r="BD8" i="7"/>
  <c r="BE8" i="7"/>
  <c r="BD9" i="7"/>
  <c r="BE9" i="7"/>
  <c r="BD10" i="7"/>
  <c r="BE10" i="7"/>
  <c r="BD11" i="7"/>
  <c r="BE11" i="7"/>
  <c r="BD12" i="7"/>
  <c r="BE12" i="7"/>
  <c r="BD13" i="7"/>
  <c r="BE13" i="7"/>
  <c r="BD14" i="7"/>
  <c r="BE14" i="7"/>
  <c r="BD15" i="7"/>
  <c r="BD16" i="7"/>
  <c r="BE16" i="7"/>
  <c r="BD17" i="7"/>
  <c r="BE17" i="7"/>
  <c r="BD18" i="7"/>
  <c r="BE18" i="7"/>
  <c r="BD19" i="7"/>
  <c r="BE19" i="7"/>
  <c r="BD20" i="7"/>
  <c r="BE20" i="7"/>
  <c r="BD21" i="7"/>
  <c r="BE21" i="7"/>
  <c r="BD22" i="7"/>
  <c r="BE22" i="7"/>
  <c r="BD23" i="7"/>
  <c r="BE23" i="7"/>
  <c r="BD24" i="7"/>
  <c r="BE24" i="7"/>
  <c r="BD25" i="7"/>
  <c r="BE25" i="7"/>
  <c r="BD26" i="7" l="1"/>
  <c r="BE26" i="7"/>
  <c r="BU17" i="8" l="1"/>
  <c r="BT17" i="8"/>
  <c r="BU16" i="8"/>
  <c r="BT16" i="8"/>
  <c r="BU15" i="8"/>
  <c r="BT15" i="8"/>
  <c r="BU14" i="8"/>
  <c r="BT14" i="8"/>
  <c r="BU13" i="8"/>
  <c r="BT13" i="8"/>
  <c r="BU12" i="8"/>
  <c r="BT12" i="8"/>
  <c r="BU11" i="8"/>
  <c r="BT11" i="8"/>
  <c r="BU10" i="8"/>
  <c r="BT10" i="8"/>
  <c r="BU9" i="8"/>
  <c r="BT9" i="8"/>
  <c r="BU8" i="8"/>
  <c r="BT8" i="8"/>
  <c r="BU7" i="8"/>
  <c r="BT7" i="8"/>
  <c r="BU6" i="8"/>
  <c r="BT6" i="8"/>
  <c r="BU5" i="8"/>
  <c r="BT5" i="8"/>
  <c r="BU4" i="8"/>
  <c r="BT4" i="8"/>
  <c r="BU18" i="8" l="1"/>
  <c r="BT18" i="8"/>
</calcChain>
</file>

<file path=xl/comments1.xml><?xml version="1.0" encoding="utf-8"?>
<comments xmlns="http://schemas.openxmlformats.org/spreadsheetml/2006/main">
  <authors>
    <author>Lida Saber Fatahi</author>
  </authors>
  <commentList>
    <comment ref="D31" authorId="0">
      <text>
        <r>
          <rPr>
            <b/>
            <sz val="9"/>
            <color indexed="81"/>
            <rFont val="Tahoma"/>
            <family val="2"/>
          </rPr>
          <t>Lida Saber Fatahi:</t>
        </r>
        <r>
          <rPr>
            <sz val="9"/>
            <color indexed="81"/>
            <rFont val="Tahoma"/>
            <family val="2"/>
          </rPr>
          <t xml:space="preserve">
ظرفیت عملی آن از سال های قبل نیز 4800 بوده، پس باید تو کل سال ها تصحیح شود</t>
        </r>
      </text>
    </comment>
    <comment ref="D39" authorId="0">
      <text>
        <r>
          <rPr>
            <b/>
            <sz val="9"/>
            <color indexed="81"/>
            <rFont val="Tahoma"/>
            <family val="2"/>
          </rPr>
          <t>Lida Saber Fatahi:</t>
        </r>
        <r>
          <rPr>
            <sz val="9"/>
            <color indexed="81"/>
            <rFont val="Tahoma"/>
            <family val="2"/>
          </rPr>
          <t xml:space="preserve">
ظرفیت عملی آن از سال های قبل نیز 4800 بوده، پس باید تو کل سال ها تصحیح شود</t>
        </r>
      </text>
    </comment>
  </commentList>
</comments>
</file>

<file path=xl/sharedStrings.xml><?xml version="1.0" encoding="utf-8"?>
<sst xmlns="http://schemas.openxmlformats.org/spreadsheetml/2006/main" count="2611" uniqueCount="932">
  <si>
    <t xml:space="preserve">جمع </t>
  </si>
  <si>
    <t>نام استان</t>
  </si>
  <si>
    <t>-</t>
  </si>
  <si>
    <t>آذربايجان غربي</t>
  </si>
  <si>
    <t>اردبيل</t>
  </si>
  <si>
    <t>تهران</t>
  </si>
  <si>
    <t>چهارمحال و بختياري</t>
  </si>
  <si>
    <t>خوزستان</t>
  </si>
  <si>
    <t>سمنان</t>
  </si>
  <si>
    <t>فارس</t>
  </si>
  <si>
    <t>قم</t>
  </si>
  <si>
    <t>كرمان</t>
  </si>
  <si>
    <t>كرمانشاه</t>
  </si>
  <si>
    <t>كهگيلويه و بويراحمد</t>
  </si>
  <si>
    <t>لرستان</t>
  </si>
  <si>
    <t>مازندران</t>
  </si>
  <si>
    <t>مركزي</t>
  </si>
  <si>
    <t>همدان</t>
  </si>
  <si>
    <t>نام  نيروگاه</t>
  </si>
  <si>
    <t>نام  استان</t>
  </si>
  <si>
    <t xml:space="preserve">نام  رودخانه </t>
  </si>
  <si>
    <t>نام  سد</t>
  </si>
  <si>
    <t xml:space="preserve">سال </t>
  </si>
  <si>
    <r>
      <t xml:space="preserve">حداكثر تراز بهره‌برداري  </t>
    </r>
    <r>
      <rPr>
        <b/>
        <sz val="9"/>
        <color theme="1"/>
        <rFont val="B Yagut"/>
        <charset val="178"/>
      </rPr>
      <t>(متر)</t>
    </r>
  </si>
  <si>
    <r>
      <t xml:space="preserve">حجم كل مخزن </t>
    </r>
    <r>
      <rPr>
        <b/>
        <sz val="9"/>
        <color theme="1"/>
        <rFont val="B Yagut"/>
        <charset val="178"/>
      </rPr>
      <t>(ميليون مترمكعب)</t>
    </r>
  </si>
  <si>
    <r>
      <t xml:space="preserve">سیمره </t>
    </r>
    <r>
      <rPr>
        <vertAlign val="superscript"/>
        <sz val="10"/>
        <color theme="1"/>
        <rFont val="B Yagut"/>
        <charset val="178"/>
      </rPr>
      <t>(1)</t>
    </r>
  </si>
  <si>
    <t>ایلام</t>
  </si>
  <si>
    <t>سیمره</t>
  </si>
  <si>
    <t xml:space="preserve">كلان </t>
  </si>
  <si>
    <t>لار</t>
  </si>
  <si>
    <t>كارون 4</t>
  </si>
  <si>
    <t>کارون</t>
  </si>
  <si>
    <t>کارون 4</t>
  </si>
  <si>
    <t>1389-1390</t>
  </si>
  <si>
    <t xml:space="preserve">شهيد عباسپور </t>
  </si>
  <si>
    <t>شهید عباسپور</t>
  </si>
  <si>
    <t>1356-1381-1382</t>
  </si>
  <si>
    <t xml:space="preserve">كارون 3 </t>
  </si>
  <si>
    <t>کارون 3</t>
  </si>
  <si>
    <t>1383-1384-1385</t>
  </si>
  <si>
    <t xml:space="preserve">مسجد سليمان </t>
  </si>
  <si>
    <t>كارون</t>
  </si>
  <si>
    <t>مسجد سليمان</t>
  </si>
  <si>
    <t>1381-1382-1386-1387</t>
  </si>
  <si>
    <t xml:space="preserve">دز </t>
  </si>
  <si>
    <t>دز</t>
  </si>
  <si>
    <t>كرخه</t>
  </si>
  <si>
    <t>کرخه</t>
  </si>
  <si>
    <t xml:space="preserve">گتوند </t>
  </si>
  <si>
    <t>گتوند</t>
  </si>
  <si>
    <t>1390-1391</t>
  </si>
  <si>
    <t xml:space="preserve">مارون </t>
  </si>
  <si>
    <t>مارون</t>
  </si>
  <si>
    <t>1383-1395</t>
  </si>
  <si>
    <t xml:space="preserve">سیاه بیشه </t>
  </si>
  <si>
    <t>چالوس</t>
  </si>
  <si>
    <t>سیاه بیشه</t>
  </si>
  <si>
    <t>1392-1393</t>
  </si>
  <si>
    <t>رودبار لرستان</t>
  </si>
  <si>
    <t>1395-1396</t>
  </si>
  <si>
    <t>داریان</t>
  </si>
  <si>
    <t>کرمانشاه</t>
  </si>
  <si>
    <t>سیروان</t>
  </si>
  <si>
    <t xml:space="preserve">ارس </t>
  </si>
  <si>
    <t>ارس</t>
  </si>
  <si>
    <t xml:space="preserve">مغان </t>
  </si>
  <si>
    <t>سد ندارد</t>
  </si>
  <si>
    <t>جرياني</t>
  </si>
  <si>
    <t xml:space="preserve">زاينده رود </t>
  </si>
  <si>
    <t>اصفهان</t>
  </si>
  <si>
    <t>زاینده رود</t>
  </si>
  <si>
    <t>اميركبير</t>
  </si>
  <si>
    <t>البرز</t>
  </si>
  <si>
    <t>کرج</t>
  </si>
  <si>
    <t>امیرکبیر (کرج)</t>
  </si>
  <si>
    <t xml:space="preserve">لتيان </t>
  </si>
  <si>
    <t>جاجرود</t>
  </si>
  <si>
    <t>لتیان</t>
  </si>
  <si>
    <t>1348-1366</t>
  </si>
  <si>
    <t xml:space="preserve">طالقان </t>
  </si>
  <si>
    <t>طالقان</t>
  </si>
  <si>
    <t xml:space="preserve">لوارك </t>
  </si>
  <si>
    <t xml:space="preserve">كوهرنگ </t>
  </si>
  <si>
    <t>چهارمحال و بختیاری</t>
  </si>
  <si>
    <t>تونل كوهرنگ</t>
  </si>
  <si>
    <t xml:space="preserve">ملاصدرا </t>
  </si>
  <si>
    <t>كُر</t>
  </si>
  <si>
    <t>ملاصدرا</t>
  </si>
  <si>
    <t xml:space="preserve">جيرفت </t>
  </si>
  <si>
    <t>هلیل رود</t>
  </si>
  <si>
    <t>جیرفت</t>
  </si>
  <si>
    <t>سفيدرود</t>
  </si>
  <si>
    <t>گيلان</t>
  </si>
  <si>
    <t>سفیدرود</t>
  </si>
  <si>
    <t>سفیدرود (منجیل)</t>
  </si>
  <si>
    <t>شهيد رجايي (تاكام/ تجن)</t>
  </si>
  <si>
    <t>تجن</t>
  </si>
  <si>
    <t>شهيد رجايي</t>
  </si>
  <si>
    <t>وفرقان</t>
  </si>
  <si>
    <t>مرکزی</t>
  </si>
  <si>
    <t>قره چای</t>
  </si>
  <si>
    <t>ساوه</t>
  </si>
  <si>
    <t xml:space="preserve">مهاباد </t>
  </si>
  <si>
    <t>مهاباد</t>
  </si>
  <si>
    <t xml:space="preserve">گلاب </t>
  </si>
  <si>
    <t>خروجي پمپاژ  زاينده رود</t>
  </si>
  <si>
    <t>مخزن ندارد</t>
  </si>
  <si>
    <t xml:space="preserve">درودزن  </t>
  </si>
  <si>
    <t xml:space="preserve">كُر </t>
  </si>
  <si>
    <t>درودزن</t>
  </si>
  <si>
    <t xml:space="preserve">شهيد طالبي (سپيدان) </t>
  </si>
  <si>
    <t>انحراف بخشي از آب رودخانه ششپير</t>
  </si>
  <si>
    <t>آزاد</t>
  </si>
  <si>
    <t>کردستان</t>
  </si>
  <si>
    <t>کماسی (شاخه آزادرود)</t>
  </si>
  <si>
    <t xml:space="preserve">پيران </t>
  </si>
  <si>
    <t>پيران</t>
  </si>
  <si>
    <t xml:space="preserve">پل كلو 2 و كخدان </t>
  </si>
  <si>
    <t>کهگیلویه و بویراحمد</t>
  </si>
  <si>
    <t>پل کلو</t>
  </si>
  <si>
    <t>بند كخدان</t>
  </si>
  <si>
    <t xml:space="preserve">پل كلو 1 </t>
  </si>
  <si>
    <t>كريك 3</t>
  </si>
  <si>
    <t>کریک</t>
  </si>
  <si>
    <t xml:space="preserve">كريك 2 </t>
  </si>
  <si>
    <t>پل كلو4 (کریک 1- ياسوج 7)</t>
  </si>
  <si>
    <t xml:space="preserve">جنت رودبار </t>
  </si>
  <si>
    <t>چالكرود</t>
  </si>
  <si>
    <t xml:space="preserve">آسيابك </t>
  </si>
  <si>
    <t>كانال خروجي نيروگاه وفرقان</t>
  </si>
  <si>
    <t xml:space="preserve">گاماسياب </t>
  </si>
  <si>
    <t>گاماسياب</t>
  </si>
  <si>
    <t>منج</t>
  </si>
  <si>
    <t>تاریک</t>
  </si>
  <si>
    <t>گیلان</t>
  </si>
  <si>
    <t>سفید رود</t>
  </si>
  <si>
    <t>شهر بیجار</t>
  </si>
  <si>
    <t>در مسیر انتقال لوله آب شرب</t>
  </si>
  <si>
    <t>●</t>
  </si>
  <si>
    <t xml:space="preserve">دره تخت 2   </t>
  </si>
  <si>
    <t xml:space="preserve">دره تخت 1 </t>
  </si>
  <si>
    <t>بهره برداري</t>
  </si>
  <si>
    <t>نيروگاه هاي بزرگ :</t>
  </si>
  <si>
    <t>نيروگاه هاي متوسط :</t>
  </si>
  <si>
    <t>نيروگاه هاي كوچك :</t>
  </si>
  <si>
    <t>نيروگاه هاي ميني و ميكرو :</t>
  </si>
  <si>
    <t xml:space="preserve">2) پروژه ها متعلق به سازمان انرژی های تجدیدپذیر و بهره وری برق (ساتبا) می باشد.                          </t>
  </si>
  <si>
    <r>
      <t>·</t>
    </r>
    <r>
      <rPr>
        <b/>
        <i/>
        <sz val="10"/>
        <color theme="1"/>
        <rFont val="B Nazanin"/>
        <charset val="178"/>
      </rPr>
      <t xml:space="preserve">  </t>
    </r>
    <r>
      <rPr>
        <i/>
        <sz val="10"/>
        <color theme="1"/>
        <rFont val="B Nazanin"/>
        <charset val="178"/>
      </rPr>
      <t>مقادير در دسترس نمي‌باشند.</t>
    </r>
  </si>
  <si>
    <t>نام نيروگاه</t>
  </si>
  <si>
    <t>استان</t>
  </si>
  <si>
    <t>نوع مالکیت</t>
  </si>
  <si>
    <t xml:space="preserve">خود مصرفي </t>
  </si>
  <si>
    <t>تعداد واحدها</t>
  </si>
  <si>
    <t>ظرفيت هر واحد</t>
  </si>
  <si>
    <t>دولتی</t>
  </si>
  <si>
    <t>"</t>
  </si>
  <si>
    <t xml:space="preserve">كارون 4  </t>
  </si>
  <si>
    <t>چهار محال و بختياري</t>
  </si>
  <si>
    <t xml:space="preserve">كرخه </t>
  </si>
  <si>
    <r>
      <t>رودبار لرستان</t>
    </r>
    <r>
      <rPr>
        <vertAlign val="superscript"/>
        <sz val="10"/>
        <color theme="1"/>
        <rFont val="B Yagut"/>
        <charset val="178"/>
      </rPr>
      <t xml:space="preserve"> </t>
    </r>
  </si>
  <si>
    <t xml:space="preserve">زاينده رود  </t>
  </si>
  <si>
    <t xml:space="preserve">وفرقان </t>
  </si>
  <si>
    <t xml:space="preserve">مهاباد  </t>
  </si>
  <si>
    <t xml:space="preserve">درودزن </t>
  </si>
  <si>
    <t>شهيد طالبي (سپيدان)</t>
  </si>
  <si>
    <t>خصوصی</t>
  </si>
  <si>
    <t>2+2+0.85</t>
  </si>
  <si>
    <t>پل كلو 4 (کریک 1- ياسوج 7)</t>
  </si>
  <si>
    <t xml:space="preserve">جمع كل </t>
  </si>
  <si>
    <t>ملاحظات: منبع اطلاعات جدول شرکت مدیریت منابع آب می باشد.</t>
  </si>
  <si>
    <t>كل ظرفيت</t>
  </si>
  <si>
    <r>
      <t xml:space="preserve">ظرفيت نيروگاه ها </t>
    </r>
    <r>
      <rPr>
        <b/>
        <sz val="9"/>
        <color theme="1"/>
        <rFont val="B Yagut"/>
        <charset val="178"/>
      </rPr>
      <t>(مگاوات)</t>
    </r>
  </si>
  <si>
    <t>توليد ناويژه (گيگاوات ساعت)</t>
  </si>
  <si>
    <r>
      <t xml:space="preserve">(فني و غيرفني)  </t>
    </r>
    <r>
      <rPr>
        <b/>
        <sz val="9"/>
        <color theme="1"/>
        <rFont val="B Yagut"/>
        <charset val="178"/>
      </rPr>
      <t>(گيگاوات ساعت)</t>
    </r>
  </si>
  <si>
    <t>نام رودخانه</t>
  </si>
  <si>
    <t>نوع سد</t>
  </si>
  <si>
    <r>
      <t xml:space="preserve">ارتفاع سد از پي </t>
    </r>
    <r>
      <rPr>
        <b/>
        <sz val="9"/>
        <color theme="1"/>
        <rFont val="B Yagut"/>
        <charset val="178"/>
      </rPr>
      <t>(متر)</t>
    </r>
  </si>
  <si>
    <t>خرسان</t>
  </si>
  <si>
    <t>بتنی دو قوسی نازک</t>
  </si>
  <si>
    <t>خاكي با هسته رسي</t>
  </si>
  <si>
    <t>سردشت</t>
  </si>
  <si>
    <t>چمشير</t>
  </si>
  <si>
    <t>زهره</t>
  </si>
  <si>
    <t>جریانی</t>
  </si>
  <si>
    <t>سوله دوكل</t>
  </si>
  <si>
    <t>سرشاخه باراندوز چاي</t>
  </si>
  <si>
    <t xml:space="preserve">بسته اردل </t>
  </si>
  <si>
    <t>ديناران</t>
  </si>
  <si>
    <t>نيروگاه هاي كوچك:</t>
  </si>
  <si>
    <t>سال بهره برداري</t>
  </si>
  <si>
    <t>سد و نيروگاه</t>
  </si>
  <si>
    <r>
      <t xml:space="preserve">ظرفيت قابل نصب </t>
    </r>
    <r>
      <rPr>
        <b/>
        <sz val="9"/>
        <color theme="1"/>
        <rFont val="B Yagut"/>
        <charset val="178"/>
      </rPr>
      <t>(مگاوات)</t>
    </r>
  </si>
  <si>
    <r>
      <t>آذربايجان شرقي:</t>
    </r>
    <r>
      <rPr>
        <b/>
        <sz val="9"/>
        <color theme="1"/>
        <rFont val="B Yagut"/>
        <charset val="178"/>
      </rPr>
      <t xml:space="preserve"> </t>
    </r>
  </si>
  <si>
    <t>سد مخزني شهريار (استور)</t>
  </si>
  <si>
    <t xml:space="preserve">علویان </t>
  </si>
  <si>
    <t xml:space="preserve">آذربايجان غربي: </t>
  </si>
  <si>
    <t>آق چاي</t>
  </si>
  <si>
    <t xml:space="preserve">سد زولا </t>
  </si>
  <si>
    <t>بداولی</t>
  </si>
  <si>
    <t>اردبيل:</t>
  </si>
  <si>
    <t>ايلام:</t>
  </si>
  <si>
    <t xml:space="preserve">گاوي </t>
  </si>
  <si>
    <t>بوشهر :</t>
  </si>
  <si>
    <t xml:space="preserve">دالکی </t>
  </si>
  <si>
    <t>چهارمحال و بختياري :</t>
  </si>
  <si>
    <t>خراسان شمالي :</t>
  </si>
  <si>
    <t xml:space="preserve">تلمبه ذخيره‌اي بينالود (ميرآباد) </t>
  </si>
  <si>
    <t xml:space="preserve">خوزستان : </t>
  </si>
  <si>
    <t>نيروگاه سد تنظيمي مارون (آريوبرزن)</t>
  </si>
  <si>
    <t>سد مخزنی رامهرمز (جره)</t>
  </si>
  <si>
    <t xml:space="preserve">بهینه سازی دز </t>
  </si>
  <si>
    <t xml:space="preserve">نیروگاه دوم سد دز </t>
  </si>
  <si>
    <t>کارون 2</t>
  </si>
  <si>
    <t xml:space="preserve">تنگ چهار (دز 1) </t>
  </si>
  <si>
    <t xml:space="preserve">تله زنگ (دز 2) </t>
  </si>
  <si>
    <t>شهبازان (دز 3)</t>
  </si>
  <si>
    <t xml:space="preserve">صیدون (آبریز) </t>
  </si>
  <si>
    <t>زنجان:</t>
  </si>
  <si>
    <t xml:space="preserve">مشمپا </t>
  </si>
  <si>
    <t>فارس :</t>
  </si>
  <si>
    <t>پارسیان</t>
  </si>
  <si>
    <t>سد مخزني سلمان فارسي (قير)</t>
  </si>
  <si>
    <t xml:space="preserve">سد مخزني هايقر </t>
  </si>
  <si>
    <t>سد مخزني ميرزاي شيرازي (كوار)</t>
  </si>
  <si>
    <t>قزوين  :</t>
  </si>
  <si>
    <t>کرمان  :</t>
  </si>
  <si>
    <t xml:space="preserve">سد مخزنی نرماشیر (نساء) </t>
  </si>
  <si>
    <t>كرمانشاه  :</t>
  </si>
  <si>
    <t xml:space="preserve">شرفشاه </t>
  </si>
  <si>
    <t>كهگيلويه و بويراحمد  :</t>
  </si>
  <si>
    <t>گلستان:</t>
  </si>
  <si>
    <t>گيلان :</t>
  </si>
  <si>
    <t>شفارود</t>
  </si>
  <si>
    <t>گرگانرود شاخه فرعی</t>
  </si>
  <si>
    <t xml:space="preserve">گرگانرود </t>
  </si>
  <si>
    <t>لرستان :</t>
  </si>
  <si>
    <t>مروک</t>
  </si>
  <si>
    <t>سد آبسرده (بزهل)</t>
  </si>
  <si>
    <t>مازندران :</t>
  </si>
  <si>
    <t xml:space="preserve">سد هراز </t>
  </si>
  <si>
    <t>سد مخزنی البرز (پاشا کلا)</t>
  </si>
  <si>
    <t>کسیلیان</t>
  </si>
  <si>
    <t>زارم رود</t>
  </si>
  <si>
    <t xml:space="preserve">سه هزار </t>
  </si>
  <si>
    <t>سجاد رود</t>
  </si>
  <si>
    <t xml:space="preserve">دو هزار </t>
  </si>
  <si>
    <t>گلورد نکا</t>
  </si>
  <si>
    <t xml:space="preserve">هرمزگان : </t>
  </si>
  <si>
    <t xml:space="preserve">سميلان </t>
  </si>
  <si>
    <r>
      <t xml:space="preserve">قابليت توليد سالانه </t>
    </r>
    <r>
      <rPr>
        <b/>
        <sz val="9"/>
        <color theme="1"/>
        <rFont val="B Yagut"/>
        <charset val="178"/>
      </rPr>
      <t>(گيگاوات ساعت)</t>
    </r>
  </si>
  <si>
    <t>سد و  نيروگاه</t>
  </si>
  <si>
    <t>آذربايجان غربي :</t>
  </si>
  <si>
    <t>غازان</t>
  </si>
  <si>
    <t>سيلوه</t>
  </si>
  <si>
    <t>آجرلو</t>
  </si>
  <si>
    <t xml:space="preserve">ماكو </t>
  </si>
  <si>
    <t>زرينه رود</t>
  </si>
  <si>
    <t>باروق</t>
  </si>
  <si>
    <r>
      <t xml:space="preserve">شوت کانال </t>
    </r>
    <r>
      <rPr>
        <sz val="10"/>
        <color theme="1"/>
        <rFont val="Times New Roman"/>
        <family val="1"/>
      </rPr>
      <t>A</t>
    </r>
    <r>
      <rPr>
        <sz val="10"/>
        <color theme="1"/>
        <rFont val="B Yagut"/>
        <charset val="178"/>
      </rPr>
      <t xml:space="preserve"> برگشتی </t>
    </r>
  </si>
  <si>
    <t>اصفهان:</t>
  </si>
  <si>
    <t>البرز:</t>
  </si>
  <si>
    <t xml:space="preserve">تهران: </t>
  </si>
  <si>
    <t xml:space="preserve">سد مخزني ماملو (دروازه) </t>
  </si>
  <si>
    <t xml:space="preserve">سد مخزني نمرود </t>
  </si>
  <si>
    <t>سورک</t>
  </si>
  <si>
    <t xml:space="preserve">انگوران </t>
  </si>
  <si>
    <t>کردستان :</t>
  </si>
  <si>
    <t xml:space="preserve">سیازاخ </t>
  </si>
  <si>
    <t>چراغ ویس</t>
  </si>
  <si>
    <t xml:space="preserve">گيلان : </t>
  </si>
  <si>
    <t>قلعه رودخان</t>
  </si>
  <si>
    <t xml:space="preserve">سیاهمزگی </t>
  </si>
  <si>
    <t xml:space="preserve">سفیدرود کوچک </t>
  </si>
  <si>
    <t>لرستان:</t>
  </si>
  <si>
    <t>تونل انتقال آب كاكا رضا</t>
  </si>
  <si>
    <t>آپون (آلاشت)</t>
  </si>
  <si>
    <t>آپون (گر رودبار)</t>
  </si>
  <si>
    <t xml:space="preserve">رودخانه هراز (20 واحد نیروگاهی) </t>
  </si>
  <si>
    <t>مهربان رود (31 واحد نیروگاهی)</t>
  </si>
  <si>
    <t>فهرست جداول داخلی انرژي هاي تجديدپذير</t>
  </si>
  <si>
    <t>1396-1397</t>
  </si>
  <si>
    <t xml:space="preserve">سمنان </t>
  </si>
  <si>
    <t>انتقال آب چشمه</t>
  </si>
  <si>
    <t>بر روي سرشاخه هاي رودخانه ماربره</t>
  </si>
  <si>
    <t>تنظیمی کرخه (پای پل)</t>
  </si>
  <si>
    <t>مارازاد</t>
  </si>
  <si>
    <t>ظرفيت قابل نصب 
(مگاوات)</t>
  </si>
  <si>
    <t xml:space="preserve">1) پروژه ها متعلق به سازمان انرژی های تجدیدپذیر و بهره وری برق (ساتبا) است که تحت مالکیت بخش خصوصی می باشد. </t>
  </si>
  <si>
    <r>
      <t xml:space="preserve">پل كلو 2 و کخدان </t>
    </r>
    <r>
      <rPr>
        <vertAlign val="superscript"/>
        <sz val="10"/>
        <color theme="1"/>
        <rFont val="B Yagut"/>
        <charset val="178"/>
      </rPr>
      <t>(2)</t>
    </r>
  </si>
  <si>
    <t>کل کشور</t>
  </si>
  <si>
    <t xml:space="preserve">داریان </t>
  </si>
  <si>
    <t xml:space="preserve">كل كشور </t>
  </si>
  <si>
    <t xml:space="preserve">سد مخزنی خيرآباد </t>
  </si>
  <si>
    <t>سد و نیروگاه جرياني دز</t>
  </si>
  <si>
    <t xml:space="preserve">سد مخزني شفارود </t>
  </si>
  <si>
    <r>
      <t>شهر بیجار (سبز ماه آب)</t>
    </r>
    <r>
      <rPr>
        <vertAlign val="superscript"/>
        <sz val="10"/>
        <color theme="1"/>
        <rFont val="B Yagut"/>
        <charset val="178"/>
      </rPr>
      <t>(2)</t>
    </r>
  </si>
  <si>
    <r>
      <t xml:space="preserve">آب و فاضلاب قم (رشد صنعت) </t>
    </r>
    <r>
      <rPr>
        <vertAlign val="superscript"/>
        <sz val="10"/>
        <color theme="1"/>
        <rFont val="B Yagut"/>
        <charset val="178"/>
      </rPr>
      <t>(2)</t>
    </r>
  </si>
  <si>
    <r>
      <t xml:space="preserve">چشمه روزبه </t>
    </r>
    <r>
      <rPr>
        <vertAlign val="superscript"/>
        <sz val="10"/>
        <color theme="1"/>
        <rFont val="B Yagut"/>
        <charset val="178"/>
      </rPr>
      <t>(2)</t>
    </r>
  </si>
  <si>
    <r>
      <t xml:space="preserve">مدیریت توسعه انرژی مشهد </t>
    </r>
    <r>
      <rPr>
        <vertAlign val="superscript"/>
        <sz val="10"/>
        <color theme="1"/>
        <rFont val="B Yagut"/>
        <charset val="178"/>
      </rPr>
      <t>(2)</t>
    </r>
  </si>
  <si>
    <r>
      <t xml:space="preserve">شهر بیجار (سبز ماه آب) </t>
    </r>
    <r>
      <rPr>
        <vertAlign val="superscript"/>
        <sz val="10"/>
        <color theme="1"/>
        <rFont val="B Yagut"/>
        <charset val="178"/>
      </rPr>
      <t>(1)</t>
    </r>
  </si>
  <si>
    <r>
      <t xml:space="preserve">آب و فاضلاب قم (رشد صنعت) </t>
    </r>
    <r>
      <rPr>
        <vertAlign val="superscript"/>
        <sz val="10"/>
        <color theme="1"/>
        <rFont val="B Yagut"/>
        <charset val="178"/>
      </rPr>
      <t>(1)</t>
    </r>
  </si>
  <si>
    <t>آذربایجان غربی</t>
  </si>
  <si>
    <t>ایستگاه فشارشکن شماره 3 خط انتقال آب قم</t>
  </si>
  <si>
    <t>خط انتقال آب</t>
  </si>
  <si>
    <t>ایستگاه فشارشکن شماره 4 خط انتقال آب قم</t>
  </si>
  <si>
    <t>خط انتقال تصفیه خانه ساری (تاکام)</t>
  </si>
  <si>
    <t>خراسان رضوی</t>
  </si>
  <si>
    <t>رود کلو</t>
  </si>
  <si>
    <t>تصفیه خانه زاهدان</t>
  </si>
  <si>
    <t>سیستان و بلوچستان</t>
  </si>
  <si>
    <t>در مسیر خط لوله آب شرب</t>
  </si>
  <si>
    <r>
      <t xml:space="preserve">کلیور (پویش کار) </t>
    </r>
    <r>
      <rPr>
        <vertAlign val="superscript"/>
        <sz val="10"/>
        <color theme="1"/>
        <rFont val="B Yagut"/>
        <charset val="178"/>
      </rPr>
      <t>(2)</t>
    </r>
  </si>
  <si>
    <t>گرگان رود</t>
  </si>
  <si>
    <r>
      <t>فشار شکن بروجرد (پارسه پایدار) / پردیسان سازه طراحان</t>
    </r>
    <r>
      <rPr>
        <vertAlign val="superscript"/>
        <sz val="10"/>
        <color theme="1"/>
        <rFont val="B Yagut"/>
        <charset val="178"/>
      </rPr>
      <t>(2)</t>
    </r>
  </si>
  <si>
    <r>
      <t xml:space="preserve">زیست محیطی شهید رجایی (پارسه پایدار) </t>
    </r>
    <r>
      <rPr>
        <vertAlign val="superscript"/>
        <sz val="10"/>
        <color theme="1"/>
        <rFont val="B Yagut"/>
        <charset val="178"/>
      </rPr>
      <t>(2)</t>
    </r>
  </si>
  <si>
    <t>شهید رجایی</t>
  </si>
  <si>
    <r>
      <t xml:space="preserve">تصفیه خانه ساری (پارسه پایدار) </t>
    </r>
    <r>
      <rPr>
        <vertAlign val="superscript"/>
        <sz val="10"/>
        <color theme="1"/>
        <rFont val="B Yagut"/>
        <charset val="178"/>
      </rPr>
      <t>(2)</t>
    </r>
  </si>
  <si>
    <r>
      <rPr>
        <sz val="11"/>
        <color theme="1"/>
        <rFont val="B Yagut"/>
        <charset val="178"/>
      </rPr>
      <t xml:space="preserve">تصفیه خانه اراک </t>
    </r>
    <r>
      <rPr>
        <sz val="10"/>
        <color theme="1"/>
        <rFont val="B Yagut"/>
        <charset val="178"/>
      </rPr>
      <t>(پارسیان نانو دانش)</t>
    </r>
    <r>
      <rPr>
        <vertAlign val="superscript"/>
        <sz val="10"/>
        <color theme="1"/>
        <rFont val="B Yagut"/>
        <charset val="178"/>
      </rPr>
      <t>(2)</t>
    </r>
  </si>
  <si>
    <t>شیلوشت</t>
  </si>
  <si>
    <t>◊</t>
  </si>
  <si>
    <t xml:space="preserve">سیستان و بلوچستان </t>
  </si>
  <si>
    <r>
      <t>کلیور(پویش کار)</t>
    </r>
    <r>
      <rPr>
        <vertAlign val="superscript"/>
        <sz val="10"/>
        <color theme="1"/>
        <rFont val="B Yagut"/>
        <charset val="178"/>
      </rPr>
      <t>(1)</t>
    </r>
  </si>
  <si>
    <r>
      <t>فشار شکن بروجرد (پارسه پایدار) / پردیسان سازه طراحان</t>
    </r>
    <r>
      <rPr>
        <vertAlign val="superscript"/>
        <sz val="10"/>
        <color theme="1"/>
        <rFont val="B Yagut"/>
        <charset val="178"/>
      </rPr>
      <t>(1)</t>
    </r>
  </si>
  <si>
    <r>
      <t>زیست محیطی شهید رجایی (پارسه پایدار)</t>
    </r>
    <r>
      <rPr>
        <vertAlign val="superscript"/>
        <sz val="10"/>
        <color theme="1"/>
        <rFont val="B Yagut"/>
        <charset val="178"/>
      </rPr>
      <t xml:space="preserve"> (1)</t>
    </r>
  </si>
  <si>
    <r>
      <t>تصفیه خانه ساری (پارسه پایدار)</t>
    </r>
    <r>
      <rPr>
        <vertAlign val="superscript"/>
        <sz val="10"/>
        <color theme="1"/>
        <rFont val="B Yagut"/>
        <charset val="178"/>
      </rPr>
      <t xml:space="preserve"> (1)</t>
    </r>
  </si>
  <si>
    <r>
      <t>تصفیه خانه اراک (پارسیان نانو دانش)</t>
    </r>
    <r>
      <rPr>
        <vertAlign val="superscript"/>
        <sz val="10"/>
        <color theme="1"/>
        <rFont val="B Yagut"/>
        <charset val="178"/>
      </rPr>
      <t xml:space="preserve"> (1)</t>
    </r>
  </si>
  <si>
    <t xml:space="preserve">2) نیروگاه پل کلو 2 با دو واحد 2 مگاواتی و کخدان با یک واحد 0/85 مگاواتی، که جمعاً شامل 3 واحد با ظرفیت کل 4/85 مگاوات می باشند، یک نیروگاه محسوب می شوند. </t>
  </si>
  <si>
    <r>
      <rPr>
        <b/>
        <i/>
        <sz val="10"/>
        <color theme="1"/>
        <rFont val="Calibri"/>
        <family val="2"/>
      </rPr>
      <t>◊</t>
    </r>
    <r>
      <rPr>
        <b/>
        <i/>
        <sz val="10"/>
        <color theme="1"/>
        <rFont val="B Nazanin"/>
        <charset val="178"/>
      </rPr>
      <t xml:space="preserve"> </t>
    </r>
    <r>
      <rPr>
        <i/>
        <sz val="10"/>
        <color theme="1"/>
        <rFont val="B Nazanin"/>
        <charset val="178"/>
      </rPr>
      <t xml:space="preserve"> مقادير کمتر از 0/05 می باشد. </t>
    </r>
  </si>
  <si>
    <t>خرسان 1</t>
  </si>
  <si>
    <t xml:space="preserve">خرسان 2 </t>
  </si>
  <si>
    <t>1342-1348-1350</t>
  </si>
  <si>
    <t xml:space="preserve">رودبار </t>
  </si>
  <si>
    <t>آذربايجان غربی</t>
  </si>
  <si>
    <t>در مسیر لوله انتقال آب شرب</t>
  </si>
  <si>
    <t xml:space="preserve">آزاد </t>
  </si>
  <si>
    <t>کیگوران</t>
  </si>
  <si>
    <r>
      <t xml:space="preserve">ایستگاه فشارشکن شماره 3 خط انتقال آب قم (رشد صنعت محلات) </t>
    </r>
    <r>
      <rPr>
        <vertAlign val="superscript"/>
        <sz val="10"/>
        <color theme="1"/>
        <rFont val="B Yagut"/>
        <charset val="178"/>
      </rPr>
      <t>(1)</t>
    </r>
  </si>
  <si>
    <r>
      <t xml:space="preserve">ایستگاه فشارشکن شماره 4 خط انتقال آب قم (رشد صنعت محلات) </t>
    </r>
    <r>
      <rPr>
        <vertAlign val="superscript"/>
        <sz val="10"/>
        <color theme="1"/>
        <rFont val="B Yagut"/>
        <charset val="178"/>
      </rPr>
      <t>(1)</t>
    </r>
  </si>
  <si>
    <r>
      <t>آزاد</t>
    </r>
    <r>
      <rPr>
        <vertAlign val="superscript"/>
        <sz val="10"/>
        <color theme="1"/>
        <rFont val="B Yagut"/>
        <charset val="178"/>
      </rPr>
      <t xml:space="preserve"> </t>
    </r>
  </si>
  <si>
    <r>
      <t xml:space="preserve">دره تخت 2 </t>
    </r>
    <r>
      <rPr>
        <vertAlign val="superscript"/>
        <sz val="10"/>
        <color theme="1"/>
        <rFont val="B Yagut"/>
        <charset val="178"/>
      </rPr>
      <t>(3)</t>
    </r>
  </si>
  <si>
    <r>
      <t xml:space="preserve">دره تخت 1 </t>
    </r>
    <r>
      <rPr>
        <vertAlign val="superscript"/>
        <sz val="10"/>
        <color theme="1"/>
        <rFont val="B Yagut"/>
        <charset val="178"/>
      </rPr>
      <t>(3)</t>
    </r>
  </si>
  <si>
    <t>3) توسط بخش خصوصی خریداری شده و در دست بازسازی می باشد.</t>
  </si>
  <si>
    <r>
      <t xml:space="preserve">خرسان 3 </t>
    </r>
    <r>
      <rPr>
        <vertAlign val="superscript"/>
        <sz val="10"/>
        <color theme="1"/>
        <rFont val="B Yagut"/>
        <charset val="178"/>
      </rPr>
      <t xml:space="preserve"> (1 )</t>
    </r>
  </si>
  <si>
    <t>بتني غلتكي (RCC)</t>
  </si>
  <si>
    <t>(3)</t>
  </si>
  <si>
    <t>سد گلپایگان</t>
  </si>
  <si>
    <t>قمرود</t>
  </si>
  <si>
    <t>مخزن مبارکه</t>
  </si>
  <si>
    <t>میجران</t>
  </si>
  <si>
    <t>مخزن خلیل آباد</t>
  </si>
  <si>
    <t>یزد</t>
  </si>
  <si>
    <t>مخزن میبد</t>
  </si>
  <si>
    <t>1) در حال حاضر شامل مطالعات مهندسي و اجراي زيرساخت هاي اجرائي مي باشد.</t>
  </si>
  <si>
    <t>1402-1403</t>
  </si>
  <si>
    <t xml:space="preserve">جمع نيروگاه هاي بزرگ </t>
  </si>
  <si>
    <t>1405</t>
  </si>
  <si>
    <t xml:space="preserve">جمع نيروگاه هاي كوچك </t>
  </si>
  <si>
    <t xml:space="preserve">جمع كل  </t>
  </si>
  <si>
    <t xml:space="preserve">1) در حال حاضر شامل مطالعات مهندسی و اجرای زیرساخت های اجرائی می باشد.      </t>
  </si>
  <si>
    <t xml:space="preserve">برده سور </t>
  </si>
  <si>
    <t xml:space="preserve">گرميشك </t>
  </si>
  <si>
    <t>زیوکه</t>
  </si>
  <si>
    <t>سد شهر چای</t>
  </si>
  <si>
    <t>آجاي</t>
  </si>
  <si>
    <t>قرول</t>
  </si>
  <si>
    <t xml:space="preserve">ناري </t>
  </si>
  <si>
    <t xml:space="preserve">سوسن آباد </t>
  </si>
  <si>
    <t xml:space="preserve">كهنه لاهيجان </t>
  </si>
  <si>
    <t xml:space="preserve">ملحملو </t>
  </si>
  <si>
    <t xml:space="preserve">بدلان </t>
  </si>
  <si>
    <t xml:space="preserve">حصار </t>
  </si>
  <si>
    <t xml:space="preserve">دريك </t>
  </si>
  <si>
    <t xml:space="preserve">آشناک </t>
  </si>
  <si>
    <t>پایاب پیرتقی - سراب سفیدرود</t>
  </si>
  <si>
    <t>سد تنظیمی زاینده رود</t>
  </si>
  <si>
    <t>اسحاق اباد</t>
  </si>
  <si>
    <t>راوند</t>
  </si>
  <si>
    <t>سعد اباد</t>
  </si>
  <si>
    <t>مرق</t>
  </si>
  <si>
    <t>ازوار</t>
  </si>
  <si>
    <t>نیاسر</t>
  </si>
  <si>
    <t>سد سازبن</t>
  </si>
  <si>
    <t>تلمبه‌ذخیره‌ای خرسان1</t>
  </si>
  <si>
    <t>سد بازفت</t>
  </si>
  <si>
    <t xml:space="preserve">مال خليفه </t>
  </si>
  <si>
    <t xml:space="preserve">موروز </t>
  </si>
  <si>
    <t xml:space="preserve">الگي </t>
  </si>
  <si>
    <t xml:space="preserve">پروز  </t>
  </si>
  <si>
    <t xml:space="preserve">تركي </t>
  </si>
  <si>
    <t xml:space="preserve">رفن </t>
  </si>
  <si>
    <t xml:space="preserve">تبارك </t>
  </si>
  <si>
    <t xml:space="preserve">تلخه دادن </t>
  </si>
  <si>
    <t xml:space="preserve">نیروگاه سد تنظیمی گتوند </t>
  </si>
  <si>
    <t>نیروگاه  سد تنظیمی دز</t>
  </si>
  <si>
    <t xml:space="preserve">هير </t>
  </si>
  <si>
    <t xml:space="preserve">طالقان رود </t>
  </si>
  <si>
    <t>نیروگاه سد نهب</t>
  </si>
  <si>
    <t>خط انتقال آب شرب از سد طالقان</t>
  </si>
  <si>
    <t xml:space="preserve">الموت </t>
  </si>
  <si>
    <t>قم:</t>
  </si>
  <si>
    <t>مخزن شماره 6</t>
  </si>
  <si>
    <t>مخزن شماره 5</t>
  </si>
  <si>
    <t>مخزن شماره 7</t>
  </si>
  <si>
    <t>کردستان:</t>
  </si>
  <si>
    <t>سد چومان</t>
  </si>
  <si>
    <t>سد و شبکه بلبر (نی‌آباد)</t>
  </si>
  <si>
    <t>سد کانی‌گویژان</t>
  </si>
  <si>
    <t xml:space="preserve">نوخان 1 </t>
  </si>
  <si>
    <t xml:space="preserve">نوخان 3 </t>
  </si>
  <si>
    <t xml:space="preserve">نوخان 2 </t>
  </si>
  <si>
    <t xml:space="preserve">سفيد برگ </t>
  </si>
  <si>
    <t>سد کلات</t>
  </si>
  <si>
    <t xml:space="preserve">شور </t>
  </si>
  <si>
    <t xml:space="preserve">جوكار 2 </t>
  </si>
  <si>
    <t xml:space="preserve">پيچاب </t>
  </si>
  <si>
    <t xml:space="preserve">صیدون 3  </t>
  </si>
  <si>
    <t xml:space="preserve">ديلگان </t>
  </si>
  <si>
    <t xml:space="preserve">دشت روم </t>
  </si>
  <si>
    <t xml:space="preserve">جوكار 1 </t>
  </si>
  <si>
    <t xml:space="preserve">مشترك كهگل و چشمه ميشي </t>
  </si>
  <si>
    <t xml:space="preserve">كهگل  </t>
  </si>
  <si>
    <t xml:space="preserve">سپيدار </t>
  </si>
  <si>
    <t xml:space="preserve">صیدون 1 </t>
  </si>
  <si>
    <t xml:space="preserve">چشمه ميشي </t>
  </si>
  <si>
    <t xml:space="preserve">صیدون 2  </t>
  </si>
  <si>
    <t xml:space="preserve">ميانتنگان 3 </t>
  </si>
  <si>
    <t xml:space="preserve">ميانتنگان 1 </t>
  </si>
  <si>
    <t>سد نرماب</t>
  </si>
  <si>
    <t xml:space="preserve">گرو </t>
  </si>
  <si>
    <t xml:space="preserve">پنو </t>
  </si>
  <si>
    <t xml:space="preserve">ریگ چشمه </t>
  </si>
  <si>
    <t xml:space="preserve">پل رود زنجیره ای </t>
  </si>
  <si>
    <t>سد پلرود</t>
  </si>
  <si>
    <t xml:space="preserve">لچور </t>
  </si>
  <si>
    <t xml:space="preserve">لاكاتشم </t>
  </si>
  <si>
    <t xml:space="preserve">گولگول </t>
  </si>
  <si>
    <t xml:space="preserve">رشته رود </t>
  </si>
  <si>
    <t xml:space="preserve">ماسوله 1 </t>
  </si>
  <si>
    <t xml:space="preserve">ماسوله 2 </t>
  </si>
  <si>
    <t xml:space="preserve">امامزاده ابراهيم </t>
  </si>
  <si>
    <t xml:space="preserve">درزگري </t>
  </si>
  <si>
    <t>سد  زالکی</t>
  </si>
  <si>
    <t>سد لیروک</t>
  </si>
  <si>
    <t>سد کرخه2</t>
  </si>
  <si>
    <t xml:space="preserve">تنگ معشوره </t>
  </si>
  <si>
    <t>سد گرشا</t>
  </si>
  <si>
    <t>سد چولهول</t>
  </si>
  <si>
    <t xml:space="preserve">چشمه کیله  </t>
  </si>
  <si>
    <t>طرح رودخانه هراز</t>
  </si>
  <si>
    <t xml:space="preserve">چالکرود زنجیره ای  </t>
  </si>
  <si>
    <t xml:space="preserve">آبگرم 2 </t>
  </si>
  <si>
    <t xml:space="preserve">شيخ موسي 1 </t>
  </si>
  <si>
    <t xml:space="preserve">عسل محله  </t>
  </si>
  <si>
    <t xml:space="preserve">شيخ موسي 2  </t>
  </si>
  <si>
    <t xml:space="preserve">اشكور 2  </t>
  </si>
  <si>
    <t>زنجیره ای نمارستاق</t>
  </si>
  <si>
    <t xml:space="preserve">آبگرم 1  </t>
  </si>
  <si>
    <t xml:space="preserve">شيخ موسي 3  </t>
  </si>
  <si>
    <t xml:space="preserve">اشكور 1 </t>
  </si>
  <si>
    <t xml:space="preserve">يالرود </t>
  </si>
  <si>
    <t xml:space="preserve">مرکزی : </t>
  </si>
  <si>
    <t xml:space="preserve">خط کمال صالح </t>
  </si>
  <si>
    <t>مهران  1</t>
  </si>
  <si>
    <t>مهران 2</t>
  </si>
  <si>
    <t>سازه مقسم زیاران</t>
  </si>
  <si>
    <t>ایستگاه مخزن 30000 مترمکعبی</t>
  </si>
  <si>
    <t>ایستگاه مخزن 20000 مترمکعبی</t>
  </si>
  <si>
    <t>نیروگاه بیلقان</t>
  </si>
  <si>
    <t xml:space="preserve">سیدآباد </t>
  </si>
  <si>
    <t xml:space="preserve">ایلام: </t>
  </si>
  <si>
    <t>سد ایلام</t>
  </si>
  <si>
    <t>سد دویرج</t>
  </si>
  <si>
    <t>رودخانه کن</t>
  </si>
  <si>
    <t>رودخانه جاجرود</t>
  </si>
  <si>
    <t>سبزکوه</t>
  </si>
  <si>
    <t>کاج</t>
  </si>
  <si>
    <t>گزستان</t>
  </si>
  <si>
    <t>خراسان رضوی:</t>
  </si>
  <si>
    <t>خط انتقال آب از سد ارداک</t>
  </si>
  <si>
    <t>ارداک</t>
  </si>
  <si>
    <t>رودخانه درونگر درگز (نزدیک روستای محمد تقی بیگ)</t>
  </si>
  <si>
    <t>خط انتقال آب از سد سده تا ابتدای شبکه آبیاری</t>
  </si>
  <si>
    <t>رودخانه زنگلانلو (نزدیک روستای حاتم قلعه)</t>
  </si>
  <si>
    <t>رودخانه زنگلانلو (نزدیک روستای زنگلانلو)</t>
  </si>
  <si>
    <t>شبکه آبیاری و زهکشی سد ابیورد (مخزن تعادلی ابتدای خط)</t>
  </si>
  <si>
    <t>رودخانه فریزی مشهد</t>
  </si>
  <si>
    <t>شبکه آبیاری و زهکشی سد ابیورد (مخزن جدا کننده آب شرب از کشاورزی)</t>
  </si>
  <si>
    <t>رودخانه ارجنگان کلات</t>
  </si>
  <si>
    <t>آبشار بار نیشابور</t>
  </si>
  <si>
    <t>خط انتقال آب از سد دوستی به سرخس</t>
  </si>
  <si>
    <t>کهگیلویه وبویر احمد:</t>
  </si>
  <si>
    <t>لیراب 1</t>
  </si>
  <si>
    <t>لیراب 2</t>
  </si>
  <si>
    <t>لیراب 3</t>
  </si>
  <si>
    <t>لیراب 4</t>
  </si>
  <si>
    <t>لیراب 5</t>
  </si>
  <si>
    <t>سپیدار</t>
  </si>
  <si>
    <t>پیچاب</t>
  </si>
  <si>
    <t>سریس</t>
  </si>
  <si>
    <t>مهریان 2</t>
  </si>
  <si>
    <t>مهریان 3</t>
  </si>
  <si>
    <t>چوبخال</t>
  </si>
  <si>
    <t>کوثر</t>
  </si>
  <si>
    <t>ماهیان</t>
  </si>
  <si>
    <t>تیموردره</t>
  </si>
  <si>
    <t>زیارت</t>
  </si>
  <si>
    <t>چمانی</t>
  </si>
  <si>
    <t>سیاه مرزکوه</t>
  </si>
  <si>
    <t>سد نگارستان</t>
  </si>
  <si>
    <t>رودخانه نکا- مهربان رود</t>
  </si>
  <si>
    <t>خط انتقال آب بهشهر - نکا</t>
  </si>
  <si>
    <t>خط انتقال آب به دشت گلوگاه</t>
  </si>
  <si>
    <t>رودخانه تالار</t>
  </si>
  <si>
    <t>طرح رودخانه سرد آبرود (چشمه کیله/ صفارود/ چالکرود)</t>
  </si>
  <si>
    <t>طرح رودخانه چالوس (19 واحد نیروگاهی)</t>
  </si>
  <si>
    <r>
      <t>جدول (202-1) : ظرفیت و تولید طرح های در دست مطالعه و آماده اجرای</t>
    </r>
    <r>
      <rPr>
        <b/>
        <vertAlign val="superscript"/>
        <sz val="12"/>
        <color theme="1"/>
        <rFont val="B Yagut"/>
        <charset val="178"/>
      </rPr>
      <t xml:space="preserve"> </t>
    </r>
    <r>
      <rPr>
        <b/>
        <sz val="12"/>
        <color theme="1"/>
        <rFont val="B Yagut"/>
        <charset val="178"/>
      </rPr>
      <t>نيروگاه هاي برق آبي كشور در سال 1401</t>
    </r>
  </si>
  <si>
    <t>نساءرود</t>
  </si>
  <si>
    <r>
      <t>چشمه روزیه</t>
    </r>
    <r>
      <rPr>
        <vertAlign val="superscript"/>
        <sz val="10"/>
        <color theme="1"/>
        <rFont val="B Yagut"/>
        <charset val="178"/>
      </rPr>
      <t>(1)</t>
    </r>
  </si>
  <si>
    <t>برنامه هشتم</t>
  </si>
  <si>
    <t>1406</t>
  </si>
  <si>
    <t>نيروگاه هاي متوسط:</t>
  </si>
  <si>
    <t xml:space="preserve">جمع نيروگاه هاي متوسط </t>
  </si>
  <si>
    <t xml:space="preserve">نيروگاه هاي كوچك </t>
  </si>
  <si>
    <t xml:space="preserve">2) این طرح به دلیل کمبود اعتبارات متوقف شده است. </t>
  </si>
  <si>
    <t>3) توسعه ظرفیت باعث تغییر ضریب کارکرد نیروگاه شده و در نتیجه باعث افزایش انرژی تولیدی نمی گردد.</t>
  </si>
  <si>
    <t>4) بسته اردل شامل سه نيروگاه عزيزآباد، آبسرده و دوپلان است.</t>
  </si>
  <si>
    <t xml:space="preserve">حجم كل مخزن </t>
  </si>
  <si>
    <t>(ميليون مترمكعب)</t>
  </si>
  <si>
    <t>سنگريزه‌ با هسته رسي</t>
  </si>
  <si>
    <t>كردستان</t>
  </si>
  <si>
    <t>شاخه آزادرود</t>
  </si>
  <si>
    <t>بختیاری</t>
  </si>
  <si>
    <t>بتنی دو قوسی</t>
  </si>
  <si>
    <t>رودبار</t>
  </si>
  <si>
    <t>سنگریزه با هسته رسی</t>
  </si>
  <si>
    <t xml:space="preserve">نيروگاه هاي متوسط: </t>
  </si>
  <si>
    <t>آذربايجان شرقي</t>
  </si>
  <si>
    <t>بتنی</t>
  </si>
  <si>
    <t>آذربایجان شرقی</t>
  </si>
  <si>
    <t>(4)</t>
  </si>
  <si>
    <t>گاوه رود</t>
  </si>
  <si>
    <t xml:space="preserve">3) پروژه به صورت جرياني بوده و داراي سه بند انحرافي بوده و فاقد سازه سد مي‌باشد. </t>
  </si>
  <si>
    <t>4) بسته اردل شامل سه نيروگاه عزيز آباد، آبسرده و دوپلان بوده و فاقد سازه سد می باشد.</t>
  </si>
  <si>
    <t xml:space="preserve">تلمبه ذخيره‌اي سيمره </t>
  </si>
  <si>
    <t>نيروگاه‌هاي زنجيره‌اي نمارستاق</t>
  </si>
  <si>
    <t xml:space="preserve">چوبخال </t>
  </si>
  <si>
    <r>
      <t xml:space="preserve">پیشرو صنعت صلصال (شیله وشت تالش) </t>
    </r>
    <r>
      <rPr>
        <vertAlign val="superscript"/>
        <sz val="10"/>
        <color theme="1"/>
        <rFont val="B Yagut"/>
        <charset val="178"/>
      </rPr>
      <t>(2)</t>
    </r>
  </si>
  <si>
    <r>
      <t>خلاق هور صنعت (برق آبی آغاجاری)</t>
    </r>
    <r>
      <rPr>
        <vertAlign val="superscript"/>
        <sz val="10"/>
        <color theme="1"/>
        <rFont val="B Yagut"/>
        <charset val="178"/>
      </rPr>
      <t>(2)</t>
    </r>
  </si>
  <si>
    <r>
      <t>ساناز افشار (برق آبی الیگودرز)</t>
    </r>
    <r>
      <rPr>
        <vertAlign val="superscript"/>
        <sz val="10"/>
        <color theme="1"/>
        <rFont val="B Yagut"/>
        <charset val="178"/>
      </rPr>
      <t>(2)</t>
    </r>
  </si>
  <si>
    <r>
      <t>مدیریت توسعه انرژی مشهد</t>
    </r>
    <r>
      <rPr>
        <vertAlign val="superscript"/>
        <sz val="10"/>
        <color theme="1"/>
        <rFont val="B Yagut"/>
        <charset val="178"/>
      </rPr>
      <t>(1)</t>
    </r>
  </si>
  <si>
    <r>
      <t>خلاق هور صنعت (برق آبی آغاجاری)</t>
    </r>
    <r>
      <rPr>
        <vertAlign val="superscript"/>
        <sz val="10"/>
        <color theme="1"/>
        <rFont val="B Yagut"/>
        <charset val="178"/>
      </rPr>
      <t>(1)</t>
    </r>
  </si>
  <si>
    <r>
      <t>ساناز افشار (برق آبی الیگودرز)</t>
    </r>
    <r>
      <rPr>
        <vertAlign val="superscript"/>
        <sz val="10"/>
        <color theme="1"/>
        <rFont val="B Yagut"/>
        <charset val="178"/>
      </rPr>
      <t>(1)</t>
    </r>
  </si>
  <si>
    <r>
      <t xml:space="preserve">ارداک </t>
    </r>
    <r>
      <rPr>
        <vertAlign val="superscript"/>
        <sz val="10"/>
        <color theme="1"/>
        <rFont val="B Yagut"/>
        <charset val="178"/>
      </rPr>
      <t>(2)</t>
    </r>
  </si>
  <si>
    <r>
      <t xml:space="preserve">ارداک </t>
    </r>
    <r>
      <rPr>
        <vertAlign val="superscript"/>
        <sz val="10"/>
        <color theme="1"/>
        <rFont val="B Yagut"/>
        <charset val="178"/>
      </rPr>
      <t>(1)</t>
    </r>
  </si>
  <si>
    <r>
      <t xml:space="preserve">توسعه گتوند عليا </t>
    </r>
    <r>
      <rPr>
        <vertAlign val="superscript"/>
        <sz val="10"/>
        <color theme="1"/>
        <rFont val="B Yagut"/>
        <charset val="178"/>
      </rPr>
      <t>(3 و 2)</t>
    </r>
  </si>
  <si>
    <r>
      <t xml:space="preserve">تلمبه ذخيره‌اي آزاد </t>
    </r>
    <r>
      <rPr>
        <vertAlign val="superscript"/>
        <sz val="10"/>
        <color theme="1"/>
        <rFont val="B Yagut"/>
        <charset val="178"/>
      </rPr>
      <t xml:space="preserve">(2) </t>
    </r>
  </si>
  <si>
    <r>
      <t xml:space="preserve">بختياري </t>
    </r>
    <r>
      <rPr>
        <vertAlign val="superscript"/>
        <sz val="10"/>
        <color theme="1"/>
        <rFont val="B Yagut"/>
        <charset val="178"/>
      </rPr>
      <t xml:space="preserve">(2) </t>
    </r>
  </si>
  <si>
    <r>
      <t xml:space="preserve">تلمبه ذخیره ای رودبار لرستان </t>
    </r>
    <r>
      <rPr>
        <vertAlign val="superscript"/>
        <sz val="10"/>
        <color theme="1"/>
        <rFont val="B Yagut"/>
        <charset val="178"/>
      </rPr>
      <t xml:space="preserve">(2) </t>
    </r>
  </si>
  <si>
    <r>
      <t>ارس (قره چیلر)</t>
    </r>
    <r>
      <rPr>
        <vertAlign val="superscript"/>
        <sz val="10"/>
        <color theme="1"/>
        <rFont val="B Yagut"/>
        <charset val="178"/>
      </rPr>
      <t>(2)</t>
    </r>
    <r>
      <rPr>
        <sz val="10"/>
        <color theme="1"/>
        <rFont val="B Yagut"/>
        <charset val="178"/>
      </rPr>
      <t xml:space="preserve"> </t>
    </r>
  </si>
  <si>
    <r>
      <t xml:space="preserve">خدا آفرين </t>
    </r>
    <r>
      <rPr>
        <vertAlign val="superscript"/>
        <sz val="10"/>
        <color theme="1"/>
        <rFont val="B Yagut"/>
        <charset val="178"/>
      </rPr>
      <t xml:space="preserve">(2) </t>
    </r>
  </si>
  <si>
    <r>
      <t>سد تنظیمی گتوند</t>
    </r>
    <r>
      <rPr>
        <vertAlign val="superscript"/>
        <sz val="10"/>
        <color theme="1"/>
        <rFont val="B Yagut"/>
        <charset val="178"/>
      </rPr>
      <t xml:space="preserve">(2) </t>
    </r>
  </si>
  <si>
    <r>
      <t xml:space="preserve">قیز قلعه سی </t>
    </r>
    <r>
      <rPr>
        <vertAlign val="superscript"/>
        <sz val="10"/>
        <color theme="1"/>
        <rFont val="B Yagut"/>
        <charset val="178"/>
      </rPr>
      <t xml:space="preserve">(2) </t>
    </r>
  </si>
  <si>
    <r>
      <t>بسته اردل</t>
    </r>
    <r>
      <rPr>
        <vertAlign val="superscript"/>
        <sz val="10"/>
        <color theme="1"/>
        <rFont val="B Yagut"/>
        <charset val="178"/>
      </rPr>
      <t>(4)</t>
    </r>
  </si>
  <si>
    <r>
      <t>گاوشان</t>
    </r>
    <r>
      <rPr>
        <vertAlign val="superscript"/>
        <sz val="10"/>
        <color theme="1"/>
        <rFont val="B Yagut"/>
        <charset val="178"/>
      </rPr>
      <t xml:space="preserve">(2) </t>
    </r>
  </si>
  <si>
    <r>
      <t xml:space="preserve">میجران(سفیر انرژی پاک) </t>
    </r>
    <r>
      <rPr>
        <vertAlign val="superscript"/>
        <sz val="11"/>
        <color theme="1"/>
        <rFont val="B Yagut"/>
        <charset val="178"/>
      </rPr>
      <t>(2)</t>
    </r>
  </si>
  <si>
    <t>سالاریه(پارسیان نانو دانش)</t>
  </si>
  <si>
    <r>
      <t>·</t>
    </r>
    <r>
      <rPr>
        <b/>
        <i/>
        <sz val="10"/>
        <color theme="1"/>
        <rFont val="B Nazanin"/>
        <charset val="178"/>
      </rPr>
      <t/>
    </r>
  </si>
  <si>
    <t xml:space="preserve"> 2) به علت کمبود اعتبارات متوقف شده است.</t>
  </si>
  <si>
    <r>
      <t xml:space="preserve">توسعه گتوند عليا </t>
    </r>
    <r>
      <rPr>
        <vertAlign val="superscript"/>
        <sz val="10"/>
        <color theme="1"/>
        <rFont val="B Yagut"/>
        <charset val="178"/>
      </rPr>
      <t>(2)</t>
    </r>
  </si>
  <si>
    <r>
      <t xml:space="preserve">تلمبه ذخيره‌اي آزاد </t>
    </r>
    <r>
      <rPr>
        <vertAlign val="superscript"/>
        <sz val="10"/>
        <color theme="1"/>
        <rFont val="B Yagut"/>
        <charset val="178"/>
      </rPr>
      <t>(2)</t>
    </r>
  </si>
  <si>
    <r>
      <t xml:space="preserve">بختياري </t>
    </r>
    <r>
      <rPr>
        <vertAlign val="superscript"/>
        <sz val="10"/>
        <color theme="1"/>
        <rFont val="B Yagut"/>
        <charset val="178"/>
      </rPr>
      <t>(2)</t>
    </r>
  </si>
  <si>
    <r>
      <t xml:space="preserve">تلمبه ذخیره ای رودبار لرستان </t>
    </r>
    <r>
      <rPr>
        <vertAlign val="superscript"/>
        <sz val="10"/>
        <color theme="1"/>
        <rFont val="B Yagut"/>
        <charset val="178"/>
      </rPr>
      <t>(2)</t>
    </r>
  </si>
  <si>
    <r>
      <t xml:space="preserve">ارس (قره چیلر) </t>
    </r>
    <r>
      <rPr>
        <vertAlign val="superscript"/>
        <sz val="10"/>
        <color theme="1"/>
        <rFont val="B Yagut"/>
        <charset val="178"/>
      </rPr>
      <t>(2)</t>
    </r>
  </si>
  <si>
    <r>
      <t xml:space="preserve">خدا آفرين </t>
    </r>
    <r>
      <rPr>
        <vertAlign val="superscript"/>
        <sz val="10"/>
        <color theme="1"/>
        <rFont val="B Yagut"/>
        <charset val="178"/>
      </rPr>
      <t>(2)</t>
    </r>
  </si>
  <si>
    <r>
      <t>سد تنظیمی گتوند</t>
    </r>
    <r>
      <rPr>
        <vertAlign val="superscript"/>
        <sz val="10"/>
        <color theme="1"/>
        <rFont val="B Yagut"/>
        <charset val="178"/>
      </rPr>
      <t>(2)</t>
    </r>
  </si>
  <si>
    <r>
      <t>قیز قلعه سی</t>
    </r>
    <r>
      <rPr>
        <vertAlign val="superscript"/>
        <sz val="10"/>
        <color theme="1"/>
        <rFont val="B Yagut"/>
        <charset val="178"/>
      </rPr>
      <t>(2)</t>
    </r>
    <r>
      <rPr>
        <sz val="10"/>
        <color theme="1"/>
        <rFont val="B Yagut"/>
        <charset val="178"/>
      </rPr>
      <t xml:space="preserve"> </t>
    </r>
  </si>
  <si>
    <r>
      <t>گاوشان</t>
    </r>
    <r>
      <rPr>
        <vertAlign val="superscript"/>
        <sz val="10"/>
        <color theme="1"/>
        <rFont val="B Yagut"/>
        <charset val="178"/>
      </rPr>
      <t>(2)</t>
    </r>
  </si>
  <si>
    <t>انرژي متوسط سالانه (گيگاوات ساعت)</t>
  </si>
  <si>
    <t>ايلام</t>
  </si>
  <si>
    <t xml:space="preserve">بوشهر </t>
  </si>
  <si>
    <t xml:space="preserve">چهارمحال و بختياري </t>
  </si>
  <si>
    <t xml:space="preserve">خراسان شمالي </t>
  </si>
  <si>
    <t>زنجان</t>
  </si>
  <si>
    <t xml:space="preserve">فارس </t>
  </si>
  <si>
    <t>قزوين</t>
  </si>
  <si>
    <t>کرمان</t>
  </si>
  <si>
    <t xml:space="preserve">كرمانشاه </t>
  </si>
  <si>
    <t>گلستان</t>
  </si>
  <si>
    <t xml:space="preserve">گيلان </t>
  </si>
  <si>
    <t xml:space="preserve">لرستان </t>
  </si>
  <si>
    <t>هرمزگان</t>
  </si>
  <si>
    <t>اردبیل</t>
  </si>
  <si>
    <t>مازندرن</t>
  </si>
  <si>
    <t>نوع طرح</t>
  </si>
  <si>
    <r>
      <t xml:space="preserve">ظرفیت </t>
    </r>
    <r>
      <rPr>
        <b/>
        <sz val="9"/>
        <color theme="1"/>
        <rFont val="B Yagut"/>
        <charset val="178"/>
      </rPr>
      <t xml:space="preserve">(مگاوات) </t>
    </r>
  </si>
  <si>
    <t xml:space="preserve">در دست بهره برداری </t>
  </si>
  <si>
    <t xml:space="preserve">در دست اجرا </t>
  </si>
  <si>
    <t>در دست مطالعه و آماده اجرا</t>
  </si>
  <si>
    <t xml:space="preserve">در مرحله شناخت </t>
  </si>
  <si>
    <t>جمع</t>
  </si>
  <si>
    <t>يزد</t>
  </si>
  <si>
    <t>سيستان و بلوچستان</t>
  </si>
  <si>
    <t>خراسان رضوي</t>
  </si>
  <si>
    <t>بوشهر</t>
  </si>
  <si>
    <t xml:space="preserve">البرز </t>
  </si>
  <si>
    <t xml:space="preserve">اصفهان </t>
  </si>
  <si>
    <t xml:space="preserve"> (مگاوات)</t>
  </si>
  <si>
    <t>نيروگاه</t>
  </si>
  <si>
    <t>توان</t>
  </si>
  <si>
    <t>تعداد</t>
  </si>
  <si>
    <r>
      <t>طرح هاي در مرحله شناخت</t>
    </r>
    <r>
      <rPr>
        <b/>
        <vertAlign val="superscript"/>
        <sz val="10"/>
        <color theme="1"/>
        <rFont val="B Yagut"/>
        <charset val="178"/>
      </rPr>
      <t/>
    </r>
  </si>
  <si>
    <t>طرح هاي در دست مطالعه و آماده اجرا</t>
  </si>
  <si>
    <t>طرح هاي در دست اجرا</t>
  </si>
  <si>
    <t xml:space="preserve">طرح هاي در دست بهره‌برداري </t>
  </si>
  <si>
    <t>لیراب 3 ( برتر)</t>
  </si>
  <si>
    <t>1) این نیروگاه به برق منطقه ای گیلان متصل است.</t>
  </si>
  <si>
    <t xml:space="preserve">صفه اصفهان </t>
  </si>
  <si>
    <t>نیر</t>
  </si>
  <si>
    <t>سرعين اردبيل</t>
  </si>
  <si>
    <t>ماهشهر</t>
  </si>
  <si>
    <t>ماهشهر خوزستان</t>
  </si>
  <si>
    <t>شيراز</t>
  </si>
  <si>
    <t xml:space="preserve">بابا كوهي </t>
  </si>
  <si>
    <t>بابا كوهي شيراز</t>
  </si>
  <si>
    <t>میل نادر</t>
  </si>
  <si>
    <t>مپنا</t>
  </si>
  <si>
    <t xml:space="preserve">زابل </t>
  </si>
  <si>
    <t>زابل</t>
  </si>
  <si>
    <t>لوتك</t>
  </si>
  <si>
    <t>آق کند</t>
  </si>
  <si>
    <t xml:space="preserve">آق کند </t>
  </si>
  <si>
    <t>سراب</t>
  </si>
  <si>
    <t xml:space="preserve">تبریز </t>
  </si>
  <si>
    <t xml:space="preserve">عون ابن علی تبريز </t>
  </si>
  <si>
    <t>دانشگاه سهند تبریز</t>
  </si>
  <si>
    <t>سهند</t>
  </si>
  <si>
    <t>خواف</t>
  </si>
  <si>
    <t xml:space="preserve">خواف </t>
  </si>
  <si>
    <t xml:space="preserve">نیشابور </t>
  </si>
  <si>
    <t>خراسان / بینالود</t>
  </si>
  <si>
    <t>بادی دیزباد سایت بینالود (برق سبز دیزباد)</t>
  </si>
  <si>
    <t xml:space="preserve">خراسان رضوی </t>
  </si>
  <si>
    <t>بینالود</t>
  </si>
  <si>
    <t xml:space="preserve">کهک قزوین </t>
  </si>
  <si>
    <t xml:space="preserve">تاکستان </t>
  </si>
  <si>
    <t>سیاهپوش</t>
  </si>
  <si>
    <t>آرین مهباد</t>
  </si>
  <si>
    <t xml:space="preserve">قزوین </t>
  </si>
  <si>
    <t>قزوین</t>
  </si>
  <si>
    <r>
      <t xml:space="preserve">سیاهپوش </t>
    </r>
    <r>
      <rPr>
        <vertAlign val="superscript"/>
        <sz val="10"/>
        <color rgb="FF000000"/>
        <rFont val="B Nazanin"/>
        <charset val="178"/>
      </rPr>
      <t>(1)</t>
    </r>
  </si>
  <si>
    <t>منجیل</t>
  </si>
  <si>
    <t>هرزویل</t>
  </si>
  <si>
    <t xml:space="preserve">منجیل  </t>
  </si>
  <si>
    <t xml:space="preserve">پسکولان </t>
  </si>
  <si>
    <t>ظرفیت (کیلووات)</t>
  </si>
  <si>
    <t xml:space="preserve">تعداد </t>
  </si>
  <si>
    <t xml:space="preserve">توربین‌های نصب شده </t>
  </si>
  <si>
    <t>شهرستان</t>
  </si>
  <si>
    <t xml:space="preserve">سایت </t>
  </si>
  <si>
    <t>نیروگاه بادی</t>
  </si>
  <si>
    <t>3) این  نیروگاه به برق منطقه ای گیلان متصل است.</t>
  </si>
  <si>
    <t>2) این نیروگاه ها به ظرفیت 92/26 مگاوات، در اواسط سال 1394 به شرکت تولید نیروی برق سبز منجیل واگذار شده است.</t>
  </si>
  <si>
    <t>1) نیروگاه خراسان (بینالود) به ظرفیت 28/38 مگاوات در سال 1389 به شرکت تولید نیروی برق سبز بینالود واگذار شده است.</t>
  </si>
  <si>
    <t xml:space="preserve">ملاحظات: خودمصرفي، با توجه به نوع توربین بین 0/5 تا 1 درصد تولید سالیانه می باشد.   </t>
  </si>
  <si>
    <t>سرعین اردبیل</t>
  </si>
  <si>
    <t xml:space="preserve">ماهشهر خوزستان </t>
  </si>
  <si>
    <t xml:space="preserve">باباکوهی شیراز </t>
  </si>
  <si>
    <t>مپنا (سیستان) میل نادر</t>
  </si>
  <si>
    <t>لوتک زابل</t>
  </si>
  <si>
    <t>آق کند آذربایجان شرقی</t>
  </si>
  <si>
    <t>عون ابن علی تبریز</t>
  </si>
  <si>
    <t>سهند تبریز</t>
  </si>
  <si>
    <t>تولید ساتبا صحیح می باشد.</t>
  </si>
  <si>
    <t>خصوصي</t>
  </si>
  <si>
    <t>توان باد 2 (خواف)</t>
  </si>
  <si>
    <r>
      <t xml:space="preserve">خصوصی </t>
    </r>
    <r>
      <rPr>
        <vertAlign val="superscript"/>
        <sz val="9"/>
        <color theme="1"/>
        <rFont val="B Nazanin"/>
        <charset val="178"/>
      </rPr>
      <t>(1)</t>
    </r>
  </si>
  <si>
    <t>خراسان ، بینالود</t>
  </si>
  <si>
    <t xml:space="preserve">آرین مه باد قزوین </t>
  </si>
  <si>
    <t>تاکستان قزوین (کهک)</t>
  </si>
  <si>
    <r>
      <t xml:space="preserve">خصوصی </t>
    </r>
    <r>
      <rPr>
        <vertAlign val="superscript"/>
        <sz val="9"/>
        <color theme="1"/>
        <rFont val="B Nazanin"/>
        <charset val="178"/>
      </rPr>
      <t>(3)</t>
    </r>
  </si>
  <si>
    <r>
      <t xml:space="preserve">قزوین (سایت منجیل </t>
    </r>
    <r>
      <rPr>
        <sz val="9"/>
        <color theme="1"/>
        <rFont val="Times New Roman"/>
        <family val="1"/>
      </rPr>
      <t>–</t>
    </r>
    <r>
      <rPr>
        <sz val="9"/>
        <color theme="1"/>
        <rFont val="B Nazanin"/>
        <charset val="178"/>
      </rPr>
      <t xml:space="preserve"> سیاهپوش)</t>
    </r>
    <r>
      <rPr>
        <vertAlign val="superscript"/>
        <sz val="9"/>
        <color theme="1"/>
        <rFont val="B Nazanin"/>
        <charset val="178"/>
      </rPr>
      <t xml:space="preserve"> (2)</t>
    </r>
  </si>
  <si>
    <t>گیلان، منجیل</t>
  </si>
  <si>
    <t>گیلان، قزوین، خراسان، تبریز، زابل، شیراز، خوزستان، اصفهان و اردبیل</t>
  </si>
  <si>
    <r>
      <t>دولتی و خصوصی</t>
    </r>
    <r>
      <rPr>
        <vertAlign val="superscript"/>
        <sz val="9"/>
        <color theme="1"/>
        <rFont val="B Nazanin"/>
        <charset val="178"/>
      </rPr>
      <t xml:space="preserve"> (1)</t>
    </r>
  </si>
  <si>
    <t>گیلان، قزوین، خراسان، تبريز، زابل، شیراز، خوزستان، اصفهان و اردبیل</t>
  </si>
  <si>
    <t>(گيگاوات ساعت)</t>
  </si>
  <si>
    <t>(كيلووات)</t>
  </si>
  <si>
    <t xml:space="preserve">توليد ناويژه برق </t>
  </si>
  <si>
    <t>کل تعداد توربين</t>
  </si>
  <si>
    <t xml:space="preserve">كل ظرفيت اسمي </t>
  </si>
  <si>
    <t>منطقه</t>
  </si>
  <si>
    <t>سال</t>
  </si>
  <si>
    <t>خراسان جنوبی</t>
  </si>
  <si>
    <t>3) نیروگاه های سرکویر سمنان و دربید یزد جزو نیروگاه های دولتی بوده که با برق رسانی به این روستاها بلا استفاده گشته اند. لذا در جمع ظرفیت نیروگاه ها، ظرفیت آنها لحاظ نشده است.</t>
  </si>
  <si>
    <t>1) نیروگاه خورشیدی تبریز جهت نصب و راه اندازی در ساختمان جدید الاحداث جمع آوری شده است. لذا در جمع ظرفیت نیروگاه ها، ظرفیت این نیروگاه لحاظ نشده است.</t>
  </si>
  <si>
    <t>ملاحظات: براساس سیاست سازمان در سال های قبل، ظرفیت قرارداد برای نیروگاه ها در نظر گرفته می شد که ظرفیت دقیق نبود. در سال 1399، ظرفیت اعلامی بر اساس ظرفیت منصوبه نیروگاه اعلام گردید و ظرفیت سال های قبل نیز اصلاح شد.</t>
  </si>
  <si>
    <t xml:space="preserve"> سامانه های فتوولتائیک در سطح کشور</t>
  </si>
  <si>
    <t xml:space="preserve">دولتی </t>
  </si>
  <si>
    <t>(2)</t>
  </si>
  <si>
    <t>(1)</t>
  </si>
  <si>
    <t>(کیلووات)</t>
  </si>
  <si>
    <t>3) در سامانه های پشت بامی دولتی لحاظ گردیده است و آمار تولید آن ارائه نمیشود.</t>
  </si>
  <si>
    <t xml:space="preserve">2) نیروگاه 40 کیلووات طالقان به دلیل انتقال از پنل ها در سال 96 خارج از شبکه بوده و تولید نداشته است. </t>
  </si>
  <si>
    <t>(مگاوات ساعت)</t>
  </si>
  <si>
    <t>2) تراکم پوششی در مراتع متراکم بیش از 50 درصد، در مراتع نیمه متراکم 25 تا 50 درصد و در مراتع کم تراکم 5 تا 25 درصد می باشد.</t>
  </si>
  <si>
    <t xml:space="preserve">1) تراکم پوششی در جنگل های انبوه بیش از 50 درصد، در جنگل های نیمه انبوه 25 تا 50 درصد و درجنگل های تُنُک 5 تا 25 درصد می باشد. </t>
  </si>
  <si>
    <t>جمع كل</t>
  </si>
  <si>
    <r>
      <t xml:space="preserve">کم تراکم </t>
    </r>
    <r>
      <rPr>
        <vertAlign val="superscript"/>
        <sz val="10"/>
        <color theme="1"/>
        <rFont val="B Yagut"/>
        <charset val="178"/>
      </rPr>
      <t>(2)</t>
    </r>
  </si>
  <si>
    <r>
      <t xml:space="preserve">نیمه متراکم </t>
    </r>
    <r>
      <rPr>
        <vertAlign val="superscript"/>
        <sz val="10"/>
        <color theme="1"/>
        <rFont val="B Yagut"/>
        <charset val="178"/>
      </rPr>
      <t>(2)</t>
    </r>
  </si>
  <si>
    <r>
      <t xml:space="preserve">متراکم </t>
    </r>
    <r>
      <rPr>
        <vertAlign val="superscript"/>
        <sz val="10"/>
        <color theme="1"/>
        <rFont val="B Yagut"/>
        <charset val="178"/>
      </rPr>
      <t>(2)</t>
    </r>
  </si>
  <si>
    <t xml:space="preserve">مرتع: </t>
  </si>
  <si>
    <t>بيشه زار و درختچه زار</t>
  </si>
  <si>
    <t>اراضی جنگلی</t>
  </si>
  <si>
    <t>دست کاشت</t>
  </si>
  <si>
    <t xml:space="preserve">ماندابی </t>
  </si>
  <si>
    <r>
      <t xml:space="preserve">تُنُک </t>
    </r>
    <r>
      <rPr>
        <vertAlign val="superscript"/>
        <sz val="10"/>
        <color theme="1"/>
        <rFont val="B Yagut"/>
        <charset val="178"/>
      </rPr>
      <t>(1)</t>
    </r>
  </si>
  <si>
    <r>
      <t xml:space="preserve">نیمه انبوه </t>
    </r>
    <r>
      <rPr>
        <vertAlign val="superscript"/>
        <sz val="10"/>
        <color theme="1"/>
        <rFont val="B Yagut"/>
        <charset val="178"/>
      </rPr>
      <t>(1)</t>
    </r>
  </si>
  <si>
    <r>
      <t xml:space="preserve">انبوه </t>
    </r>
    <r>
      <rPr>
        <vertAlign val="superscript"/>
        <sz val="10"/>
        <color theme="1"/>
        <rFont val="B Yagut"/>
        <charset val="178"/>
      </rPr>
      <t>(1)</t>
    </r>
  </si>
  <si>
    <t xml:space="preserve">جنگل : </t>
  </si>
  <si>
    <t>درصد</t>
  </si>
  <si>
    <t xml:space="preserve">سطح شمال </t>
  </si>
  <si>
    <t xml:space="preserve">سطح خارج از شمال </t>
  </si>
  <si>
    <t xml:space="preserve">نوع سطوح منابع طبيعي كشور </t>
  </si>
  <si>
    <t xml:space="preserve"> (هزار هکتار)</t>
  </si>
  <si>
    <t xml:space="preserve">مازندران (نوشهر) </t>
  </si>
  <si>
    <t>مازندران (ساري)</t>
  </si>
  <si>
    <r>
      <t>كرمان (جيرفت و كهنوج)</t>
    </r>
    <r>
      <rPr>
        <sz val="9.5"/>
        <color theme="1"/>
        <rFont val="B Yagut"/>
        <charset val="178"/>
      </rPr>
      <t xml:space="preserve"> </t>
    </r>
  </si>
  <si>
    <t xml:space="preserve">خراسان شمالی </t>
  </si>
  <si>
    <t>(هزار تن)</t>
  </si>
  <si>
    <t>(هکتار)</t>
  </si>
  <si>
    <t>زیست جرم</t>
  </si>
  <si>
    <t>مساحت</t>
  </si>
  <si>
    <t>بيشه‌زار و درختچه زار</t>
  </si>
  <si>
    <t>ماندابي</t>
  </si>
  <si>
    <t>تُنُك</t>
  </si>
  <si>
    <t>نيمه انبوه</t>
  </si>
  <si>
    <t>انبوه</t>
  </si>
  <si>
    <t>مراتع</t>
  </si>
  <si>
    <t>نوع جنگل (هزار هکتار)</t>
  </si>
  <si>
    <t xml:space="preserve"> 2) آمار و ارقام فرآورده های چوبی ارائه شده در جدول فوق با رعایت مفاد بند ف ماده 38 قانون برنامه توسعه ششم تولید شده است.</t>
  </si>
  <si>
    <t xml:space="preserve"> 1) در سال 1398، به دلیل طرح تنفس جنگل، برداشت مجاز از فرآورده های جنگلی صورت نگرفته است.</t>
  </si>
  <si>
    <t xml:space="preserve">              هر تن زغال معادل 6 مترمكعب هیزم و معادل 3 مترمکعب زغال می باشد.</t>
  </si>
  <si>
    <t xml:space="preserve">ملاحظات: جمع توليدات بدون احتساب 5 درصد افت و ارّه خور می باشد. </t>
  </si>
  <si>
    <t>مازندران - نوشهر</t>
  </si>
  <si>
    <t>مازندران - ساری</t>
  </si>
  <si>
    <r>
      <rPr>
        <vertAlign val="superscript"/>
        <sz val="10"/>
        <color theme="1"/>
        <rFont val="B Yagut"/>
        <charset val="178"/>
      </rPr>
      <t>(2)</t>
    </r>
    <r>
      <rPr>
        <sz val="10"/>
        <color theme="1"/>
        <rFont val="B Yagut"/>
        <charset val="178"/>
      </rPr>
      <t>1401</t>
    </r>
  </si>
  <si>
    <t>21287.4</t>
  </si>
  <si>
    <t>1269</t>
  </si>
  <si>
    <t>692</t>
  </si>
  <si>
    <t>577</t>
  </si>
  <si>
    <t>2783</t>
  </si>
  <si>
    <t>1837</t>
  </si>
  <si>
    <t>946</t>
  </si>
  <si>
    <t>11502.2</t>
  </si>
  <si>
    <t>4372</t>
  </si>
  <si>
    <t>15392.4</t>
  </si>
  <si>
    <r>
      <rPr>
        <vertAlign val="superscript"/>
        <sz val="10"/>
        <color theme="1"/>
        <rFont val="B Yagut"/>
        <charset val="178"/>
      </rPr>
      <t>(2)</t>
    </r>
    <r>
      <rPr>
        <sz val="10"/>
        <color theme="1"/>
        <rFont val="B Yagut"/>
        <charset val="178"/>
      </rPr>
      <t>1400</t>
    </r>
  </si>
  <si>
    <t>105260</t>
  </si>
  <si>
    <t>94044</t>
  </si>
  <si>
    <t>41</t>
  </si>
  <si>
    <t>11175</t>
  </si>
  <si>
    <t>3577</t>
  </si>
  <si>
    <t>1640</t>
  </si>
  <si>
    <t>1937</t>
  </si>
  <si>
    <t>2798</t>
  </si>
  <si>
    <t>1994</t>
  </si>
  <si>
    <t>804</t>
  </si>
  <si>
    <t>9694</t>
  </si>
  <si>
    <t>7115</t>
  </si>
  <si>
    <t>2579</t>
  </si>
  <si>
    <t>89191</t>
  </si>
  <si>
    <t>5855</t>
  </si>
  <si>
    <r>
      <rPr>
        <vertAlign val="superscript"/>
        <sz val="10"/>
        <color theme="1"/>
        <rFont val="B Yagut"/>
        <charset val="178"/>
      </rPr>
      <t>(2)</t>
    </r>
    <r>
      <rPr>
        <sz val="10"/>
        <color theme="1"/>
        <rFont val="B Yagut"/>
        <charset val="178"/>
      </rPr>
      <t>1399</t>
    </r>
  </si>
  <si>
    <t>حجم كل توليد استان</t>
  </si>
  <si>
    <t>ساير فرآورده‌هاي چوبي</t>
  </si>
  <si>
    <t>زغال چوب</t>
  </si>
  <si>
    <t>هيزم</t>
  </si>
  <si>
    <t xml:space="preserve">سال / استان </t>
  </si>
  <si>
    <t>(مترمكعب)</t>
  </si>
  <si>
    <t>ملاحظات: هر تن زغال معادل 6 مترمکعب هیزم و معادل 3 مترمکعب زغال می باشد.</t>
  </si>
  <si>
    <t>سال 1401</t>
  </si>
  <si>
    <t>سال 1400</t>
  </si>
  <si>
    <t>6000</t>
  </si>
  <si>
    <t>سال 1399</t>
  </si>
  <si>
    <t xml:space="preserve">سال 1398 </t>
  </si>
  <si>
    <t>سال 1397</t>
  </si>
  <si>
    <t>سال 1396</t>
  </si>
  <si>
    <t>سال 1395</t>
  </si>
  <si>
    <t>سال 1394</t>
  </si>
  <si>
    <t>سال 1393</t>
  </si>
  <si>
    <t>سال 1392</t>
  </si>
  <si>
    <t xml:space="preserve">  زغال  چوب: </t>
  </si>
  <si>
    <t>7500</t>
  </si>
  <si>
    <t>7650</t>
  </si>
  <si>
    <t>7800</t>
  </si>
  <si>
    <t>8000</t>
  </si>
  <si>
    <t>5850</t>
  </si>
  <si>
    <t>5800</t>
  </si>
  <si>
    <t>سال 1398</t>
  </si>
  <si>
    <r>
      <t xml:space="preserve">  هيزم </t>
    </r>
    <r>
      <rPr>
        <sz val="10"/>
        <color theme="1"/>
        <rFont val="B Yagut"/>
        <charset val="178"/>
      </rPr>
      <t>:</t>
    </r>
  </si>
  <si>
    <t>مازندران (ساری)</t>
  </si>
  <si>
    <t>مازندران (نوشهر)</t>
  </si>
  <si>
    <t>شرح</t>
  </si>
  <si>
    <t>(هزار ریال بر مترمكعب)</t>
  </si>
  <si>
    <t>4) ارقام زغال چوب كشف شده مربوط به استان های خراسان جنوبی، رضوي  و شمالی مي‌باشد.</t>
  </si>
  <si>
    <t>3) ارقام زغال چوب كشف شده  مربوط به استان خراسان رضوي مي‌باشد.</t>
  </si>
  <si>
    <t>2) ارقام زغال چوب كشف شده مربوط به استان های خراسان جنوبی و رضوي مي‌باشد.</t>
  </si>
  <si>
    <t>1) ارقام زغال چوب كشف شده مربوط به استان خراسان جنوبی مي‌باشد.</t>
  </si>
  <si>
    <t>كرمان (جيرفت)</t>
  </si>
  <si>
    <r>
      <rPr>
        <b/>
        <vertAlign val="superscript"/>
        <sz val="10.5"/>
        <color theme="1"/>
        <rFont val="RMBadr"/>
        <family val="1"/>
      </rPr>
      <t>(4)</t>
    </r>
    <r>
      <rPr>
        <b/>
        <sz val="10.5"/>
        <color theme="1"/>
        <rFont val="RMBadr"/>
        <family val="1"/>
      </rPr>
      <t>2446</t>
    </r>
  </si>
  <si>
    <r>
      <rPr>
        <b/>
        <vertAlign val="superscript"/>
        <sz val="10.5"/>
        <color theme="1"/>
        <rFont val="RMBadr"/>
        <family val="1"/>
      </rPr>
      <t>(2)</t>
    </r>
    <r>
      <rPr>
        <b/>
        <sz val="10.5"/>
        <color theme="1"/>
        <rFont val="RMBadr"/>
        <family val="1"/>
      </rPr>
      <t>7767</t>
    </r>
  </si>
  <si>
    <r>
      <rPr>
        <b/>
        <vertAlign val="superscript"/>
        <sz val="10.5"/>
        <color theme="1"/>
        <rFont val="RMBadr"/>
        <family val="1"/>
      </rPr>
      <t>(1)</t>
    </r>
    <r>
      <rPr>
        <b/>
        <sz val="10.5"/>
        <color theme="1"/>
        <rFont val="RMBadr"/>
        <family val="1"/>
      </rPr>
      <t xml:space="preserve"> 7185</t>
    </r>
  </si>
  <si>
    <r>
      <rPr>
        <b/>
        <vertAlign val="superscript"/>
        <sz val="10.5"/>
        <color theme="1"/>
        <rFont val="RMBadr"/>
        <family val="1"/>
      </rPr>
      <t>(3)</t>
    </r>
    <r>
      <rPr>
        <b/>
        <sz val="10.5"/>
        <color theme="1"/>
        <rFont val="RMBadr"/>
        <family val="1"/>
      </rPr>
      <t>200</t>
    </r>
  </si>
  <si>
    <r>
      <t>(2)</t>
    </r>
    <r>
      <rPr>
        <b/>
        <sz val="10.5"/>
        <color theme="1"/>
        <rFont val="RMBadr"/>
        <family val="1"/>
      </rPr>
      <t>1280</t>
    </r>
  </si>
  <si>
    <r>
      <t>(1)</t>
    </r>
    <r>
      <rPr>
        <b/>
        <sz val="10.5"/>
        <color theme="1"/>
        <rFont val="RMBadr"/>
        <family val="1"/>
      </rPr>
      <t>7228</t>
    </r>
  </si>
  <si>
    <r>
      <t>(1)</t>
    </r>
    <r>
      <rPr>
        <b/>
        <sz val="10.5"/>
        <color theme="1"/>
        <rFont val="RMBadr"/>
        <family val="1"/>
      </rPr>
      <t>826</t>
    </r>
  </si>
  <si>
    <r>
      <t>(1)</t>
    </r>
    <r>
      <rPr>
        <b/>
        <sz val="10.5"/>
        <color theme="1"/>
        <rFont val="RMBadr"/>
        <family val="1"/>
      </rPr>
      <t>335</t>
    </r>
  </si>
  <si>
    <r>
      <t>(1)</t>
    </r>
    <r>
      <rPr>
        <b/>
        <sz val="10.5"/>
        <color theme="1"/>
        <rFont val="RMBadr"/>
        <family val="1"/>
      </rPr>
      <t>1816</t>
    </r>
  </si>
  <si>
    <t>خراسان</t>
  </si>
  <si>
    <t>استان/ سال</t>
  </si>
  <si>
    <t xml:space="preserve"> (کیلوگرم)</t>
  </si>
  <si>
    <t>1) اطلاعات از سال 1399 توسط سازمان منابع طبیعی و آبخیزداری کشور به روز نشده است.</t>
  </si>
  <si>
    <t xml:space="preserve">مصرف (هزار بشكه معادل نفت خام) </t>
  </si>
  <si>
    <t>مصرف پس از اجرای طرح جایگزینی سوخت</t>
  </si>
  <si>
    <t xml:space="preserve">جمع مصرف قبل از اجراي طرح جايگزيني سوخت  </t>
  </si>
  <si>
    <t xml:space="preserve">یزد </t>
  </si>
  <si>
    <t>مازندران (ساري و نوشهر)</t>
  </si>
  <si>
    <t xml:space="preserve">كرمان (جيرفت و کهنوج) </t>
  </si>
  <si>
    <t xml:space="preserve">خوزستان </t>
  </si>
  <si>
    <r>
      <t xml:space="preserve">بوته و خار </t>
    </r>
    <r>
      <rPr>
        <b/>
        <sz val="9"/>
        <color theme="1"/>
        <rFont val="B Yagut"/>
        <charset val="178"/>
      </rPr>
      <t>(تن)</t>
    </r>
  </si>
  <si>
    <r>
      <t xml:space="preserve">فضولات دامي </t>
    </r>
    <r>
      <rPr>
        <b/>
        <sz val="9"/>
        <color theme="1"/>
        <rFont val="B Yagut"/>
        <charset val="178"/>
      </rPr>
      <t>(تن)</t>
    </r>
  </si>
  <si>
    <r>
      <t xml:space="preserve">زغال چوب  </t>
    </r>
    <r>
      <rPr>
        <b/>
        <sz val="9"/>
        <color theme="1"/>
        <rFont val="B Yagut"/>
        <charset val="178"/>
      </rPr>
      <t>(كيلوگرم)</t>
    </r>
  </si>
  <si>
    <r>
      <t xml:space="preserve">هيزم </t>
    </r>
    <r>
      <rPr>
        <b/>
        <sz val="9"/>
        <color theme="1"/>
        <rFont val="B Yagut"/>
        <charset val="178"/>
      </rPr>
      <t>(مترمكعب)</t>
    </r>
  </si>
  <si>
    <t xml:space="preserve">صادرات </t>
  </si>
  <si>
    <t>واردات</t>
  </si>
  <si>
    <t xml:space="preserve"> (تن)</t>
  </si>
  <si>
    <t>1) براساس ماده (2) مصوبه شماره 1400/15224/20/100 مورخ 1400/02/25 وزیر نیرو، انعقاد قراردادهای با ظرفیت بالای 10 مگاوات، براساس مکانیزم مناقصه انجام می گردد.</t>
  </si>
  <si>
    <t>(رودخانه‌ای یا جریانی)</t>
  </si>
  <si>
    <t>برق آبی کوچک (با ظرفیت 10 مگاوات و کمتر) :</t>
  </si>
  <si>
    <t>بین 20 کیلووات تا 200 مگاوات</t>
  </si>
  <si>
    <t xml:space="preserve">  20کیلووات و کمتر                 </t>
  </si>
  <si>
    <r>
      <t xml:space="preserve"> خورشیدی </t>
    </r>
    <r>
      <rPr>
        <vertAlign val="superscript"/>
        <sz val="10"/>
        <color theme="1"/>
        <rFont val="B Yagut"/>
        <charset val="178"/>
      </rPr>
      <t>(1)</t>
    </r>
  </si>
  <si>
    <t>بین 250 کیلووات تا 1 مگاوات</t>
  </si>
  <si>
    <t xml:space="preserve">  250کیلووات و کمتر                 </t>
  </si>
  <si>
    <r>
      <t xml:space="preserve"> بادی </t>
    </r>
    <r>
      <rPr>
        <vertAlign val="superscript"/>
        <sz val="10"/>
        <color theme="1"/>
        <rFont val="B Yagut"/>
        <charset val="178"/>
      </rPr>
      <t>(1)</t>
    </r>
  </si>
  <si>
    <t>کلیه فرآیندهای حرارتی (ترموشیمیایی) از جمله: زباله‌سوزی، گازی‌سازی و پیرولیز</t>
  </si>
  <si>
    <t>سایر فرآیندهای زیستی(بیوشیمیایی) از جمله: هاضم بیهوازی</t>
  </si>
  <si>
    <t>لندفیل</t>
  </si>
  <si>
    <t>زیست توده</t>
  </si>
  <si>
    <r>
      <t xml:space="preserve">نرخ پایه خرید تضمینی برق </t>
    </r>
    <r>
      <rPr>
        <b/>
        <sz val="9"/>
        <color theme="1"/>
        <rFont val="B Yagut"/>
        <charset val="178"/>
      </rPr>
      <t>(ریال )</t>
    </r>
  </si>
  <si>
    <t>انواع نيروگاه‌</t>
  </si>
  <si>
    <t xml:space="preserve">منطقه </t>
  </si>
  <si>
    <r>
      <t xml:space="preserve">كل ظرفيت اسمي </t>
    </r>
    <r>
      <rPr>
        <b/>
        <sz val="9"/>
        <color theme="1"/>
        <rFont val="B Yagut"/>
        <charset val="178"/>
      </rPr>
      <t>(كيلووات)</t>
    </r>
  </si>
  <si>
    <r>
      <t xml:space="preserve">كل ظرفيت عملي </t>
    </r>
    <r>
      <rPr>
        <b/>
        <sz val="9"/>
        <color theme="1"/>
        <rFont val="B Yagut"/>
        <charset val="178"/>
      </rPr>
      <t>(كيلووات)</t>
    </r>
  </si>
  <si>
    <r>
      <t xml:space="preserve">توليد ناويژه برق </t>
    </r>
    <r>
      <rPr>
        <b/>
        <sz val="9"/>
        <color theme="1"/>
        <rFont val="B Yagut"/>
        <charset val="178"/>
      </rPr>
      <t>(گیگاوات ساعت)</t>
    </r>
  </si>
  <si>
    <r>
      <t xml:space="preserve">مصرف داخلي </t>
    </r>
    <r>
      <rPr>
        <b/>
        <sz val="9"/>
        <color theme="1"/>
        <rFont val="B Yagut"/>
        <charset val="178"/>
      </rPr>
      <t>(مگاوات‌ ساعت)</t>
    </r>
  </si>
  <si>
    <t xml:space="preserve">سال 1396 : </t>
  </si>
  <si>
    <t xml:space="preserve">سال 1397 : </t>
  </si>
  <si>
    <r>
      <t>نيروگاه بيوگاز سوز شيراز</t>
    </r>
    <r>
      <rPr>
        <vertAlign val="superscript"/>
        <sz val="10"/>
        <color theme="1"/>
        <rFont val="B Yagut"/>
        <charset val="178"/>
      </rPr>
      <t xml:space="preserve"> (1)</t>
    </r>
  </si>
  <si>
    <r>
      <t xml:space="preserve">نيروگاه بيوگاز سوز مشهد </t>
    </r>
    <r>
      <rPr>
        <vertAlign val="superscript"/>
        <sz val="10"/>
        <color theme="1"/>
        <rFont val="B Yagut"/>
        <charset val="178"/>
      </rPr>
      <t xml:space="preserve"> (2)</t>
    </r>
  </si>
  <si>
    <t>بيوگاز از لجن فاضلاب تهران</t>
  </si>
  <si>
    <t>زباله سوزهای تهران 2 (تدبیر توسعه سلامت)</t>
  </si>
  <si>
    <t xml:space="preserve">سال 1398 : </t>
  </si>
  <si>
    <r>
      <t xml:space="preserve">نيروگاه بيوگاز سوز مشهد </t>
    </r>
    <r>
      <rPr>
        <vertAlign val="superscript"/>
        <sz val="10"/>
        <color theme="1"/>
        <rFont val="B Yagut"/>
        <charset val="178"/>
      </rPr>
      <t>(2)</t>
    </r>
  </si>
  <si>
    <t xml:space="preserve">سال 1399 : </t>
  </si>
  <si>
    <t xml:space="preserve">سال 1400 : </t>
  </si>
  <si>
    <r>
      <t>نيروگاه بيوگاز سوز شيراز(نیرو سابین آریا)</t>
    </r>
    <r>
      <rPr>
        <vertAlign val="superscript"/>
        <sz val="10"/>
        <color theme="1"/>
        <rFont val="B Yagut"/>
        <charset val="178"/>
      </rPr>
      <t xml:space="preserve"> (1)</t>
    </r>
  </si>
  <si>
    <r>
      <t xml:space="preserve">نيروگاه بيوگاز سوز مشهد(مدیریت پسماند شهرداری مشهد) </t>
    </r>
    <r>
      <rPr>
        <vertAlign val="superscript"/>
        <sz val="10"/>
        <color theme="1"/>
        <rFont val="B Yagut"/>
        <charset val="178"/>
      </rPr>
      <t>(2)</t>
    </r>
  </si>
  <si>
    <t>طرح تجارت سدید</t>
  </si>
  <si>
    <t xml:space="preserve">سال 1401 : </t>
  </si>
  <si>
    <t>0.004</t>
  </si>
  <si>
    <t>1.8</t>
  </si>
  <si>
    <t>86/50</t>
  </si>
  <si>
    <t>پارسال طبق گفته ساتبا، حسب بررسی صورت گرفته ظرفیت منصوبه 1065 کیلووات صحیح می باشد.</t>
  </si>
  <si>
    <t>1) بر مبنای پتانسیل سنجی های انجام شده ظرفیت قابل نصب در محل دفن زائدات جامد شهری شیراز برابر 1065 کیلووات می باشد. ولی با توجه به موقعیت و مشخصات دفن زائدات در طول سالیان گذشته، هم اکنون ظرفیت بهره برداری از محل دفن این شهر 450 کیلووات است.</t>
  </si>
  <si>
    <t>زباله سوز شیراز (برم شور)</t>
  </si>
  <si>
    <r>
      <rPr>
        <b/>
        <sz val="10"/>
        <color rgb="FF0070C0"/>
        <rFont val="B Nazanin"/>
        <charset val="178"/>
      </rPr>
      <t>1)</t>
    </r>
    <r>
      <rPr>
        <b/>
        <sz val="10"/>
        <color rgb="FFFF0000"/>
        <rFont val="B Nazanin"/>
        <charset val="178"/>
      </rPr>
      <t xml:space="preserve"> ظرفیت اسمی کدامیک درست است توانیر یا ساتبا؟ </t>
    </r>
    <r>
      <rPr>
        <b/>
        <sz val="10"/>
        <color rgb="FF0070C0"/>
        <rFont val="B Nazanin"/>
        <charset val="178"/>
      </rPr>
      <t>2)</t>
    </r>
    <r>
      <rPr>
        <b/>
        <sz val="10"/>
        <color rgb="FFFF0000"/>
        <rFont val="B Nazanin"/>
        <charset val="178"/>
      </rPr>
      <t xml:space="preserve"> تولید و </t>
    </r>
    <r>
      <rPr>
        <b/>
        <sz val="10"/>
        <color rgb="FF0070C0"/>
        <rFont val="B Nazanin"/>
        <charset val="178"/>
      </rPr>
      <t>3)</t>
    </r>
    <r>
      <rPr>
        <b/>
        <sz val="10"/>
        <color rgb="FFFF0000"/>
        <rFont val="B Nazanin"/>
        <charset val="178"/>
      </rPr>
      <t xml:space="preserve"> مصرف داخلی کدامیک درست است؟ توانیر یا ساتبا؟</t>
    </r>
  </si>
  <si>
    <t>ظرفیت1065 کیلوات صحیح می باشد و تولید و مصرف داخلی ساتبا صحیح می باشد</t>
  </si>
  <si>
    <t>2) میزان واقعی تولید انرژی الکتریکی از محل دفن زائدات جامد شهری مشهد بر مبنای تجهیزات نصب شده حدود 456 مگاوات ساعت در ماه است که البته در صورت احداث یک دفنگاه مهندسی و نصب تجهیزات کامل، میزان استحصال انرژی از این مقدار بسیار فراتر خواهد بود.</t>
  </si>
  <si>
    <t>87/3</t>
  </si>
  <si>
    <t>پارسال طبق گفته ساتبا، حسب بررسی صورت گرفته ظرفیت منصوبه 660 کیلووات صحیح می باشد.</t>
  </si>
  <si>
    <t>660 صحیح می باشد</t>
  </si>
  <si>
    <t>زباله سوز مشهد</t>
  </si>
  <si>
    <r>
      <rPr>
        <b/>
        <sz val="10"/>
        <color rgb="FF0070C0"/>
        <rFont val="B Nazanin"/>
        <charset val="178"/>
      </rPr>
      <t>4)</t>
    </r>
    <r>
      <rPr>
        <b/>
        <sz val="10"/>
        <color rgb="FF00B0F0"/>
        <rFont val="B Nazanin"/>
        <charset val="178"/>
      </rPr>
      <t xml:space="preserve"> </t>
    </r>
    <r>
      <rPr>
        <b/>
        <sz val="10"/>
        <color rgb="FFFF0000"/>
        <rFont val="B Nazanin"/>
        <charset val="178"/>
      </rPr>
      <t>مصرف داخلی کدامیک درست است؟ ساتبا یا توانیر؟</t>
    </r>
  </si>
  <si>
    <t>آمار ساتبا صحیح می باشد.</t>
  </si>
  <si>
    <t>92-3552-ت</t>
  </si>
  <si>
    <t xml:space="preserve">آب و فاضلات تهران (آوینی) </t>
  </si>
  <si>
    <t>94/39</t>
  </si>
  <si>
    <t>زباله سوز تهران 2 (کهریزک)</t>
  </si>
  <si>
    <t>1400/30</t>
  </si>
  <si>
    <r>
      <rPr>
        <b/>
        <sz val="10"/>
        <color rgb="FF0070C0"/>
        <rFont val="B Nazanin"/>
        <charset val="178"/>
      </rPr>
      <t xml:space="preserve">5) </t>
    </r>
    <r>
      <rPr>
        <b/>
        <sz val="10"/>
        <color rgb="FFFF0000"/>
        <rFont val="B Nazanin"/>
        <charset val="178"/>
      </rPr>
      <t>تولید کدامیک درست است؟ ساتبا یا توانیر؟</t>
    </r>
  </si>
  <si>
    <t xml:space="preserve">جدول (215-1) : ظرفیت و توليد برق از نيروگاه‌هاي بيوگاز در كشور </t>
  </si>
  <si>
    <r>
      <t xml:space="preserve">دولتی و خصوصی </t>
    </r>
    <r>
      <rPr>
        <vertAlign val="superscript"/>
        <sz val="9"/>
        <color theme="1"/>
        <rFont val="B Nazanin"/>
        <charset val="178"/>
      </rPr>
      <t>(1)</t>
    </r>
  </si>
  <si>
    <r>
      <t xml:space="preserve">نيروگاه بيوگاز سوز مشهد (مدیریت پسماند شهرداری مشهد) </t>
    </r>
    <r>
      <rPr>
        <vertAlign val="superscript"/>
        <sz val="10"/>
        <color theme="1"/>
        <rFont val="B Yagut"/>
        <charset val="178"/>
      </rPr>
      <t>(2)</t>
    </r>
  </si>
  <si>
    <r>
      <t>نيروگاه بيوگاز سوز شيراز (نیرو سابین آریا)</t>
    </r>
    <r>
      <rPr>
        <vertAlign val="superscript"/>
        <sz val="10"/>
        <color theme="1"/>
        <rFont val="B Yagut"/>
        <charset val="178"/>
      </rPr>
      <t xml:space="preserve"> (1)</t>
    </r>
  </si>
  <si>
    <t xml:space="preserve">1) حداکثر تراز بهره برداری سد سیمره 731/5 متر با حجم مخزن 3251 میلیون مترمکعب می باشد ولی به علت عدم تملک اراضی بالادست سد، آبگیری تا تراز 708/3 متر امکان پذیر می باشد. </t>
  </si>
  <si>
    <r>
      <t xml:space="preserve">پیشرو صنعت صلصال (شیله وشت تالش) </t>
    </r>
    <r>
      <rPr>
        <vertAlign val="superscript"/>
        <sz val="10"/>
        <color theme="1"/>
        <rFont val="B Yagut"/>
        <charset val="178"/>
      </rPr>
      <t>(1)</t>
    </r>
  </si>
  <si>
    <t>سد کانی ‌شینکا</t>
  </si>
  <si>
    <t>سد کوران ‌بوزان</t>
  </si>
  <si>
    <t>شنگی- بازفت</t>
  </si>
  <si>
    <t>رودخانه درونگر درگز(محل بند موجود)</t>
  </si>
  <si>
    <t>20</t>
  </si>
  <si>
    <t xml:space="preserve"> 20</t>
  </si>
  <si>
    <t>2) ظرفیت سیستم های دولتی 40 کیلووات فتوولتائیک، سیستم فتوولتائیک تهران، خورشیدی زنجان و خورشیدی پژوهشگاه نیروی اراک در سامانه های پشت بامی لحاظ گردیده است.</t>
  </si>
  <si>
    <t>1) در سال 1393، نیروگاه خورشیدی تبریز به جهت نصب و راه اندازی در ساختمان جدید الاحداث جمع آوری شده است. لذا ظرفیت این نیروگاه در جمع ظرفیت نیروگاه ها، لحاظ نشده است.</t>
  </si>
  <si>
    <t>4) با برق رسانی به روستاهای سرکویر دامغان از توابع استان سمنان و دربید زارچ از توابع استان یزد، نیروگاه های سرکویر سمنان و دربید یزد بلااستفاده گشته اند و دیگر تولید ندارند.</t>
  </si>
  <si>
    <t>سامانه های فتوولتائیک در سطح کشور</t>
  </si>
  <si>
    <r>
      <rPr>
        <b/>
        <vertAlign val="superscript"/>
        <sz val="10.5"/>
        <color theme="1"/>
        <rFont val="RMBadr"/>
        <family val="1"/>
      </rPr>
      <t>(2)</t>
    </r>
    <r>
      <rPr>
        <b/>
        <sz val="10.5"/>
        <color theme="1"/>
        <rFont val="RMBadr"/>
        <family val="1"/>
      </rPr>
      <t>20</t>
    </r>
  </si>
  <si>
    <t>بر روی خطوط لوله انتقال آب و فاضلاب و تأسیسات جانبی سدها (پای سد و خطوط انتقال)</t>
  </si>
  <si>
    <t>جدول (217-1) : نرخ پایه خرید برق از نیروگاه های تجدیدپذیر غیردولتی تولید برق در سال 1401 به تفکیک منابع انرژی تجدیدپذیر و پاک</t>
  </si>
  <si>
    <t xml:space="preserve">جدول (216-1) : ظرفیت و توليد برق از نيروگاه‌هاي بيوگاز در كشور </t>
  </si>
  <si>
    <t>جدول (215-1) : واردات و صادرات زغال چوب طی سال های 1401-1393</t>
  </si>
  <si>
    <r>
      <t>جدول (214-1) : برآورد مصرف هیزم، زغال چوب، ، فضولات دامی و  بوته و خار در بخش خانگي به تفکیک استان ها  در سال 1401</t>
    </r>
    <r>
      <rPr>
        <b/>
        <vertAlign val="superscript"/>
        <sz val="12"/>
        <color theme="1"/>
        <rFont val="B Yagut"/>
        <charset val="178"/>
      </rPr>
      <t xml:space="preserve"> (1)</t>
    </r>
  </si>
  <si>
    <t>جدول (213-1) : میزان برداشت های غیر مجاز کشف شده زغال چوب طی سال های 1401-1393</t>
  </si>
  <si>
    <t>جدول (212-1) : ارزش متوسط هر واحد از توليدات فرآورده‌هاي جنگلی طی سال های 1401-1393</t>
  </si>
  <si>
    <t xml:space="preserve">جدول (211-1) : توليد فرآورده‌هاي جنگلي كشور طي سال هاي 1401-1393 </t>
  </si>
  <si>
    <t>جدول (210-1) : مساحت جنگل ها و مراتع كشور تا پایان سال 1401 به تفکیک استان ها و نوع جنگل</t>
  </si>
  <si>
    <t xml:space="preserve">جدول (209-1) : مساحت جنگل ها و مراتع کشور براساس میزان تراکم در سال 1401 (منابع زيست توده جامد ايران) </t>
  </si>
  <si>
    <t>جدول (208-1) : تولید ویژه برق خورشیدی کشور طی سال های 1401-1393</t>
  </si>
  <si>
    <t xml:space="preserve">جدول (207-1) : ظرفيت اسمي نيروگاه‌‍‌هاي خورشيدي كشور طي سال هاي 1401-1393 </t>
  </si>
  <si>
    <t>جدول (206-1) : ظرفیت و توليد برق نيروگاه‌هاي برق بادي طي سال هاي 1401-1393</t>
  </si>
  <si>
    <t>جدول (205-1) : مشخصات سایت های توربین های بادی نصب شده کشور تا پایان سال 1401</t>
  </si>
  <si>
    <t>جدول (204-1) : ظرفیت و تولید طرح های در مرحله شناخت نیروگاه های برق آبی کشور در سال 1401</t>
  </si>
  <si>
    <r>
      <t>جدول (203-1) : ظرفیت و تولید طرح های در دست مطالعه و آماده اجرای</t>
    </r>
    <r>
      <rPr>
        <b/>
        <vertAlign val="superscript"/>
        <sz val="12"/>
        <color theme="1"/>
        <rFont val="B Yagut"/>
        <charset val="178"/>
      </rPr>
      <t xml:space="preserve"> </t>
    </r>
    <r>
      <rPr>
        <b/>
        <sz val="12"/>
        <color theme="1"/>
        <rFont val="B Yagut"/>
        <charset val="178"/>
      </rPr>
      <t>نيروگاه هاي برق آبي كشور در سال 1401</t>
    </r>
  </si>
  <si>
    <t>جدول (202-1) : ظرفيت قابل نصب و انرژي متوسط سالانه طرح هاي در دست اجرای نيروگاه هاي برق آبي كشور در سال 1401</t>
  </si>
  <si>
    <t>جدول (201-1) : مشخصات عمومي طرح هاي در دست اجرای نيروگاه هاي برق آبي كشور در سال 1401</t>
  </si>
  <si>
    <t>جدول (200-1) : ظرفيت اسمي و توليد نيروگاه هاي برق آبي در حال بهره‌برداري وزارت نيرو تا پایان سال 1401</t>
  </si>
  <si>
    <t>جدول (199-1) : مشخصات عمومي نيروگاه هاي برق آبي در حال بهره برداري در كشور تا پایان سال 1401</t>
  </si>
  <si>
    <t>جدول (198-1) : برآورد ظرفيت طرح هاي برق آبي كشور به تفكيك استان ها و وضعيت طرح‌ها تا پايان سال 1401</t>
  </si>
  <si>
    <t>جدول (197-1) : برآورد ظرفیت طرح های برق آبی کشور تا پايان سال 1401</t>
  </si>
  <si>
    <t>جدول (203-1) : ظرفیت و تولید طرح های در دست مطالعه و آماده اجرای نيروگاه هاي برق آبي كشور در سال 1401</t>
  </si>
  <si>
    <t xml:space="preserve">جدول (214-1) : برآورد مصرف هیزم، زغال چوب، ، فضولات دامی و  بوته و خار در بخش خانگي به تفکیک استان ها  در سال 1401 </t>
  </si>
</sst>
</file>

<file path=xl/styles.xml><?xml version="1.0" encoding="utf-8"?>
<styleSheet xmlns="http://schemas.openxmlformats.org/spreadsheetml/2006/main" xmlns:mc="http://schemas.openxmlformats.org/markup-compatibility/2006" xmlns:x14ac="http://schemas.microsoft.com/office/spreadsheetml/2009/9/ac" mc:Ignorable="x14ac">
  <numFmts count="5">
    <numFmt numFmtId="164" formatCode="0.0"/>
    <numFmt numFmtId="165" formatCode="0.000"/>
    <numFmt numFmtId="166" formatCode="0.000000"/>
    <numFmt numFmtId="167" formatCode="0.0000000000000"/>
    <numFmt numFmtId="168" formatCode="0.00000"/>
  </numFmts>
  <fonts count="76">
    <font>
      <sz val="11"/>
      <color theme="1"/>
      <name val="Calibri"/>
      <family val="2"/>
      <charset val="178"/>
      <scheme val="minor"/>
    </font>
    <font>
      <b/>
      <sz val="12"/>
      <color theme="1"/>
      <name val="B Yagut"/>
      <charset val="178"/>
    </font>
    <font>
      <sz val="10"/>
      <color theme="1"/>
      <name val="Times New Roman"/>
      <family val="1"/>
    </font>
    <font>
      <b/>
      <sz val="10"/>
      <color theme="1"/>
      <name val="B Yagut"/>
      <charset val="178"/>
    </font>
    <font>
      <b/>
      <sz val="9"/>
      <color theme="1"/>
      <name val="B Yagut"/>
      <charset val="178"/>
    </font>
    <font>
      <sz val="12"/>
      <color theme="1"/>
      <name val="Times New Roman"/>
      <family val="1"/>
    </font>
    <font>
      <sz val="10"/>
      <color theme="1"/>
      <name val="B Yagut"/>
      <charset val="178"/>
    </font>
    <font>
      <b/>
      <vertAlign val="superscript"/>
      <sz val="12"/>
      <color theme="1"/>
      <name val="B Yagut"/>
      <charset val="178"/>
    </font>
    <font>
      <i/>
      <sz val="10"/>
      <color theme="1"/>
      <name val="B Nazanin"/>
      <charset val="178"/>
    </font>
    <font>
      <vertAlign val="superscript"/>
      <sz val="10"/>
      <color theme="1"/>
      <name val="B Yagut"/>
      <charset val="178"/>
    </font>
    <font>
      <sz val="10"/>
      <color theme="1"/>
      <name val="B Nazanin"/>
      <charset val="178"/>
    </font>
    <font>
      <b/>
      <sz val="10.5"/>
      <color theme="1"/>
      <name val="RMBadr"/>
      <family val="1"/>
    </font>
    <font>
      <b/>
      <sz val="9.5"/>
      <color theme="1"/>
      <name val="RMBadr"/>
      <family val="1"/>
    </font>
    <font>
      <b/>
      <sz val="10.5"/>
      <color theme="1"/>
      <name val="Times New Roman"/>
      <family val="1"/>
    </font>
    <font>
      <b/>
      <sz val="10"/>
      <color theme="1"/>
      <name val="Symbol"/>
      <family val="1"/>
      <charset val="2"/>
    </font>
    <font>
      <b/>
      <i/>
      <sz val="10"/>
      <color theme="1"/>
      <name val="B Nazanin"/>
      <charset val="178"/>
    </font>
    <font>
      <b/>
      <sz val="10"/>
      <color theme="1"/>
      <name val="B Nazanin"/>
      <charset val="178"/>
    </font>
    <font>
      <sz val="9"/>
      <color theme="1"/>
      <name val="B Nazanin"/>
      <charset val="178"/>
    </font>
    <font>
      <b/>
      <sz val="11.5"/>
      <color theme="1"/>
      <name val="RMBadr"/>
      <family val="1"/>
    </font>
    <font>
      <b/>
      <sz val="12.5"/>
      <color theme="1"/>
      <name val="RMBadr"/>
      <family val="1"/>
    </font>
    <font>
      <b/>
      <sz val="11"/>
      <color theme="1"/>
      <name val="RMBadr"/>
      <family val="1"/>
    </font>
    <font>
      <sz val="9"/>
      <color theme="1"/>
      <name val="B Yagut"/>
      <charset val="178"/>
    </font>
    <font>
      <b/>
      <sz val="16"/>
      <color indexed="8"/>
      <name val="B Yagut"/>
      <charset val="178"/>
    </font>
    <font>
      <u/>
      <sz val="10"/>
      <color indexed="12"/>
      <name val="Arial"/>
      <family val="2"/>
    </font>
    <font>
      <sz val="10"/>
      <color theme="1"/>
      <name val="Calibri"/>
      <family val="2"/>
      <charset val="178"/>
      <scheme val="minor"/>
    </font>
    <font>
      <sz val="10"/>
      <name val="Arial"/>
      <family val="2"/>
    </font>
    <font>
      <b/>
      <u/>
      <sz val="12"/>
      <color rgb="FF00B050"/>
      <name val="Calibri"/>
      <family val="2"/>
      <scheme val="minor"/>
    </font>
    <font>
      <sz val="11"/>
      <color theme="1"/>
      <name val="B Yagut"/>
      <charset val="178"/>
    </font>
    <font>
      <b/>
      <u/>
      <sz val="11"/>
      <color rgb="FF00B050"/>
      <name val="Calibri"/>
      <family val="2"/>
      <scheme val="minor"/>
    </font>
    <font>
      <b/>
      <sz val="10.5"/>
      <color theme="1"/>
      <name val="Calibri"/>
      <family val="2"/>
    </font>
    <font>
      <b/>
      <i/>
      <sz val="10"/>
      <color theme="1"/>
      <name val="Symbol"/>
      <family val="1"/>
      <charset val="2"/>
    </font>
    <font>
      <b/>
      <i/>
      <sz val="10"/>
      <color theme="1"/>
      <name val="Calibri"/>
      <family val="2"/>
    </font>
    <font>
      <sz val="11"/>
      <color theme="1"/>
      <name val="Calibri"/>
      <family val="2"/>
      <charset val="178"/>
      <scheme val="minor"/>
    </font>
    <font>
      <b/>
      <vertAlign val="superscript"/>
      <sz val="11"/>
      <color theme="1"/>
      <name val="RMBadr"/>
      <family val="1"/>
    </font>
    <font>
      <sz val="10"/>
      <name val="B Yagut"/>
      <charset val="178"/>
    </font>
    <font>
      <b/>
      <sz val="11"/>
      <color theme="1"/>
      <name val="RMBadr"/>
      <family val="1"/>
    </font>
    <font>
      <sz val="11"/>
      <color theme="1"/>
      <name val="B Nazanin"/>
      <charset val="178"/>
    </font>
    <font>
      <b/>
      <sz val="9"/>
      <color indexed="81"/>
      <name val="Tahoma"/>
      <family val="2"/>
    </font>
    <font>
      <sz val="9"/>
      <color indexed="81"/>
      <name val="Tahoma"/>
      <family val="2"/>
    </font>
    <font>
      <vertAlign val="superscript"/>
      <sz val="11"/>
      <color theme="1"/>
      <name val="RMBadr"/>
      <family val="1"/>
    </font>
    <font>
      <sz val="11"/>
      <color rgb="FFFF0000"/>
      <name val="Calibri"/>
      <family val="2"/>
      <charset val="178"/>
      <scheme val="minor"/>
    </font>
    <font>
      <b/>
      <sz val="10"/>
      <color rgb="FFFF0000"/>
      <name val="B Nazanin"/>
      <charset val="178"/>
    </font>
    <font>
      <vertAlign val="superscript"/>
      <sz val="11"/>
      <color theme="1"/>
      <name val="B Yagut"/>
      <charset val="178"/>
    </font>
    <font>
      <b/>
      <sz val="10.5"/>
      <color rgb="FFFF0000"/>
      <name val="RMBadr"/>
      <family val="1"/>
    </font>
    <font>
      <b/>
      <sz val="10"/>
      <color rgb="FF0070C0"/>
      <name val="B Nazanin"/>
      <charset val="178"/>
    </font>
    <font>
      <b/>
      <sz val="10"/>
      <color rgb="FFFF0000"/>
      <name val="Calibri"/>
      <family val="2"/>
      <scheme val="minor"/>
    </font>
    <font>
      <b/>
      <sz val="10.5"/>
      <color rgb="FF000000"/>
      <name val="RMBadr"/>
      <family val="1"/>
    </font>
    <font>
      <b/>
      <vertAlign val="superscript"/>
      <sz val="10"/>
      <color theme="1"/>
      <name val="B Yagut"/>
      <charset val="178"/>
    </font>
    <font>
      <b/>
      <sz val="10.5"/>
      <name val="RMBadr"/>
      <family val="1"/>
    </font>
    <font>
      <b/>
      <sz val="10"/>
      <color theme="1"/>
      <name val="RMBadr"/>
      <family val="1"/>
    </font>
    <font>
      <sz val="10"/>
      <color rgb="FF000000"/>
      <name val="B Nazanin"/>
      <charset val="178"/>
    </font>
    <font>
      <sz val="10"/>
      <color rgb="FF000000"/>
      <name val="B Yagut"/>
      <charset val="178"/>
    </font>
    <font>
      <sz val="10"/>
      <color rgb="FFC00000"/>
      <name val="Calibri"/>
      <family val="2"/>
      <scheme val="minor"/>
    </font>
    <font>
      <sz val="10"/>
      <color rgb="FFC00000"/>
      <name val="Calibri"/>
      <family val="2"/>
      <charset val="178"/>
      <scheme val="minor"/>
    </font>
    <font>
      <vertAlign val="superscript"/>
      <sz val="10"/>
      <color rgb="FF000000"/>
      <name val="B Nazanin"/>
      <charset val="178"/>
    </font>
    <font>
      <b/>
      <sz val="11"/>
      <color rgb="FFFF0000"/>
      <name val="Calibri"/>
      <family val="2"/>
      <scheme val="minor"/>
    </font>
    <font>
      <b/>
      <sz val="9"/>
      <color theme="1"/>
      <name val="B Nazanin"/>
      <charset val="178"/>
    </font>
    <font>
      <b/>
      <sz val="10"/>
      <color theme="1"/>
      <name val="Calibri"/>
      <family val="2"/>
    </font>
    <font>
      <b/>
      <sz val="10"/>
      <name val="RMBadr"/>
      <family val="1"/>
    </font>
    <font>
      <vertAlign val="superscript"/>
      <sz val="9"/>
      <color theme="1"/>
      <name val="B Nazanin"/>
      <charset val="178"/>
    </font>
    <font>
      <sz val="9"/>
      <color theme="1"/>
      <name val="Times New Roman"/>
      <family val="1"/>
    </font>
    <font>
      <b/>
      <vertAlign val="superscript"/>
      <sz val="10.5"/>
      <color theme="1"/>
      <name val="RMBadr"/>
      <family val="1"/>
    </font>
    <font>
      <b/>
      <i/>
      <sz val="9.5"/>
      <color theme="1"/>
      <name val="B Nazanin"/>
      <charset val="178"/>
    </font>
    <font>
      <b/>
      <sz val="12"/>
      <color rgb="FF000000"/>
      <name val="B Yagut"/>
      <charset val="178"/>
    </font>
    <font>
      <b/>
      <sz val="10"/>
      <color rgb="FF000000"/>
      <name val="B Yagut"/>
      <charset val="178"/>
    </font>
    <font>
      <b/>
      <i/>
      <sz val="10"/>
      <color theme="1"/>
      <name val="B Yagut"/>
      <charset val="178"/>
    </font>
    <font>
      <sz val="12"/>
      <color theme="1"/>
      <name val="B Nazanin"/>
      <charset val="178"/>
    </font>
    <font>
      <sz val="8.5"/>
      <color theme="1"/>
      <name val="B Yagut"/>
      <charset val="178"/>
    </font>
    <font>
      <sz val="9.5"/>
      <color theme="1"/>
      <name val="B Yagut"/>
      <charset val="178"/>
    </font>
    <font>
      <b/>
      <sz val="8"/>
      <color theme="1"/>
      <name val="B Yagut"/>
      <charset val="178"/>
    </font>
    <font>
      <b/>
      <sz val="9.5"/>
      <color theme="1"/>
      <name val="B Yagut"/>
      <charset val="178"/>
    </font>
    <font>
      <sz val="10"/>
      <color theme="1"/>
      <name val="Symbol"/>
      <family val="1"/>
      <charset val="2"/>
    </font>
    <font>
      <b/>
      <sz val="11.5"/>
      <color rgb="FFFF0000"/>
      <name val="RMBadr"/>
      <family val="1"/>
    </font>
    <font>
      <b/>
      <sz val="12"/>
      <color rgb="FF000000"/>
      <name val="B Nazanin"/>
      <charset val="178"/>
    </font>
    <font>
      <b/>
      <sz val="10"/>
      <color rgb="FF00B0F0"/>
      <name val="B Nazanin"/>
      <charset val="178"/>
    </font>
    <font>
      <b/>
      <sz val="13"/>
      <color theme="1"/>
      <name val="B Yagut"/>
      <charset val="178"/>
    </font>
  </fonts>
  <fills count="6">
    <fill>
      <patternFill patternType="none"/>
    </fill>
    <fill>
      <patternFill patternType="gray125"/>
    </fill>
    <fill>
      <patternFill patternType="solid">
        <fgColor indexed="9"/>
        <bgColor indexed="64"/>
      </patternFill>
    </fill>
    <fill>
      <patternFill patternType="solid">
        <fgColor rgb="FF92D050"/>
        <bgColor indexed="64"/>
      </patternFill>
    </fill>
    <fill>
      <patternFill patternType="solid">
        <fgColor rgb="FFFF0000"/>
        <bgColor indexed="64"/>
      </patternFill>
    </fill>
    <fill>
      <patternFill patternType="solid">
        <fgColor rgb="FF00B0F0"/>
        <bgColor indexed="64"/>
      </patternFill>
    </fill>
  </fills>
  <borders count="48">
    <border>
      <left/>
      <right/>
      <top/>
      <bottom/>
      <diagonal/>
    </border>
    <border>
      <left/>
      <right/>
      <top style="double">
        <color indexed="64"/>
      </top>
      <bottom style="medium">
        <color indexed="64"/>
      </bottom>
      <diagonal/>
    </border>
    <border>
      <left/>
      <right/>
      <top style="medium">
        <color indexed="64"/>
      </top>
      <bottom style="double">
        <color indexed="64"/>
      </bottom>
      <diagonal/>
    </border>
    <border>
      <left style="thin">
        <color indexed="64"/>
      </left>
      <right/>
      <top style="double">
        <color indexed="64"/>
      </top>
      <bottom style="medium">
        <color indexed="64"/>
      </bottom>
      <diagonal/>
    </border>
    <border>
      <left style="thin">
        <color indexed="64"/>
      </left>
      <right/>
      <top/>
      <bottom/>
      <diagonal/>
    </border>
    <border>
      <left/>
      <right style="thin">
        <color indexed="64"/>
      </right>
      <top/>
      <bottom/>
      <diagonal/>
    </border>
    <border>
      <left style="thin">
        <color indexed="64"/>
      </left>
      <right/>
      <top style="medium">
        <color indexed="64"/>
      </top>
      <bottom style="double">
        <color indexed="64"/>
      </bottom>
      <diagonal/>
    </border>
    <border>
      <left/>
      <right/>
      <top/>
      <bottom style="medium">
        <color indexed="64"/>
      </bottom>
      <diagonal/>
    </border>
    <border>
      <left/>
      <right/>
      <top style="medium">
        <color indexed="64"/>
      </top>
      <bottom/>
      <diagonal/>
    </border>
    <border>
      <left/>
      <right style="thin">
        <color indexed="64"/>
      </right>
      <top style="double">
        <color indexed="64"/>
      </top>
      <bottom/>
      <diagonal/>
    </border>
    <border>
      <left/>
      <right style="thin">
        <color indexed="64"/>
      </right>
      <top/>
      <bottom style="medium">
        <color indexed="64"/>
      </bottom>
      <diagonal/>
    </border>
    <border>
      <left/>
      <right/>
      <top style="double">
        <color indexed="64"/>
      </top>
      <bottom/>
      <diagonal/>
    </border>
    <border>
      <left/>
      <right/>
      <top/>
      <bottom style="double">
        <color indexed="64"/>
      </bottom>
      <diagonal/>
    </border>
    <border>
      <left/>
      <right style="thin">
        <color indexed="64"/>
      </right>
      <top style="medium">
        <color indexed="64"/>
      </top>
      <bottom/>
      <diagonal/>
    </border>
    <border>
      <left/>
      <right style="thin">
        <color indexed="64"/>
      </right>
      <top/>
      <bottom style="double">
        <color indexed="64"/>
      </bottom>
      <diagonal/>
    </border>
    <border>
      <left style="thin">
        <color indexed="64"/>
      </left>
      <right/>
      <top style="double">
        <color indexed="64"/>
      </top>
      <bottom/>
      <diagonal/>
    </border>
    <border>
      <left/>
      <right/>
      <top/>
      <bottom style="thin">
        <color indexed="64"/>
      </bottom>
      <diagonal/>
    </border>
    <border>
      <left/>
      <right style="thin">
        <color indexed="64"/>
      </right>
      <top/>
      <bottom style="thin">
        <color indexed="64"/>
      </bottom>
      <diagonal/>
    </border>
    <border>
      <left style="thin">
        <color indexed="64"/>
      </left>
      <right/>
      <top/>
      <bottom style="thin">
        <color indexed="64"/>
      </bottom>
      <diagonal/>
    </border>
    <border>
      <left style="thin">
        <color indexed="64"/>
      </left>
      <right style="thin">
        <color indexed="64"/>
      </right>
      <top style="double">
        <color indexed="64"/>
      </top>
      <bottom/>
      <diagonal/>
    </border>
    <border>
      <left style="thin">
        <color indexed="64"/>
      </left>
      <right style="thin">
        <color indexed="64"/>
      </right>
      <top/>
      <bottom style="medium">
        <color indexed="64"/>
      </bottom>
      <diagonal/>
    </border>
    <border>
      <left style="thin">
        <color indexed="64"/>
      </left>
      <right style="thin">
        <color indexed="64"/>
      </right>
      <top/>
      <bottom/>
      <diagonal/>
    </border>
    <border>
      <left style="thin">
        <color indexed="64"/>
      </left>
      <right style="thin">
        <color indexed="64"/>
      </right>
      <top/>
      <bottom style="double">
        <color indexed="64"/>
      </bottom>
      <diagonal/>
    </border>
    <border>
      <left style="thin">
        <color indexed="64"/>
      </left>
      <right/>
      <top style="double">
        <color indexed="64"/>
      </top>
      <bottom style="thin">
        <color indexed="64"/>
      </bottom>
      <diagonal/>
    </border>
    <border>
      <left/>
      <right/>
      <top style="double">
        <color indexed="64"/>
      </top>
      <bottom style="thin">
        <color indexed="64"/>
      </bottom>
      <diagonal/>
    </border>
    <border>
      <left/>
      <right style="thin">
        <color indexed="64"/>
      </right>
      <top style="double">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double">
        <color indexed="64"/>
      </top>
      <bottom style="medium">
        <color indexed="64"/>
      </bottom>
      <diagonal/>
    </border>
    <border>
      <left/>
      <right/>
      <top style="thin">
        <color indexed="64"/>
      </top>
      <bottom/>
      <diagonal/>
    </border>
    <border>
      <left style="thin">
        <color indexed="64"/>
      </left>
      <right style="thin">
        <color indexed="64"/>
      </right>
      <top style="thin">
        <color indexed="64"/>
      </top>
      <bottom/>
      <diagonal/>
    </border>
    <border>
      <left style="thin">
        <color indexed="64"/>
      </left>
      <right style="thin">
        <color indexed="64"/>
      </right>
      <top style="medium">
        <color indexed="64"/>
      </top>
      <bottom style="double">
        <color indexed="64"/>
      </bottom>
      <diagonal/>
    </border>
    <border>
      <left style="thin">
        <color indexed="64"/>
      </left>
      <right/>
      <top style="thin">
        <color indexed="64"/>
      </top>
      <bottom/>
      <diagonal/>
    </border>
    <border>
      <left style="thin">
        <color indexed="64"/>
      </left>
      <right style="thin">
        <color indexed="64"/>
      </right>
      <top style="medium">
        <color indexed="64"/>
      </top>
      <bottom/>
      <diagonal/>
    </border>
    <border>
      <left style="thin">
        <color indexed="64"/>
      </left>
      <right/>
      <top/>
      <bottom style="double">
        <color indexed="64"/>
      </bottom>
      <diagonal/>
    </border>
    <border>
      <left style="thin">
        <color indexed="64"/>
      </left>
      <right style="thin">
        <color indexed="64"/>
      </right>
      <top style="thin">
        <color indexed="64"/>
      </top>
      <bottom style="double">
        <color indexed="64"/>
      </bottom>
      <diagonal/>
    </border>
    <border>
      <left style="thin">
        <color indexed="64"/>
      </left>
      <right/>
      <top style="medium">
        <color indexed="64"/>
      </top>
      <bottom/>
      <diagonal/>
    </border>
    <border>
      <left style="thin">
        <color indexed="64"/>
      </left>
      <right/>
      <top/>
      <bottom style="medium">
        <color indexed="64"/>
      </bottom>
      <diagonal/>
    </border>
    <border>
      <left/>
      <right style="thin">
        <color indexed="64"/>
      </right>
      <top style="double">
        <color indexed="64"/>
      </top>
      <bottom style="medium">
        <color indexed="64"/>
      </bottom>
      <diagonal/>
    </border>
    <border>
      <left/>
      <right style="thin">
        <color indexed="64"/>
      </right>
      <top style="medium">
        <color indexed="64"/>
      </top>
      <bottom style="double">
        <color indexed="64"/>
      </bottom>
      <diagonal/>
    </border>
    <border>
      <left/>
      <right style="thin">
        <color indexed="64"/>
      </right>
      <top style="thin">
        <color indexed="64"/>
      </top>
      <bottom/>
      <diagonal/>
    </border>
    <border>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double">
        <color indexed="64"/>
      </bottom>
      <diagonal/>
    </border>
    <border>
      <left style="thin">
        <color indexed="64"/>
      </left>
      <right/>
      <top style="thin">
        <color indexed="64"/>
      </top>
      <bottom style="double">
        <color indexed="64"/>
      </bottom>
      <diagonal/>
    </border>
    <border>
      <left/>
      <right style="thin">
        <color indexed="64"/>
      </right>
      <top style="thin">
        <color indexed="64"/>
      </top>
      <bottom style="double">
        <color indexed="64"/>
      </bottom>
      <diagonal/>
    </border>
    <border>
      <left style="thin">
        <color indexed="64"/>
      </left>
      <right style="thin">
        <color indexed="64"/>
      </right>
      <top style="double">
        <color indexed="64"/>
      </top>
      <bottom style="thin">
        <color indexed="64"/>
      </bottom>
      <diagonal/>
    </border>
  </borders>
  <cellStyleXfs count="5">
    <xf numFmtId="0" fontId="0" fillId="0" borderId="0"/>
    <xf numFmtId="0" fontId="23" fillId="0" borderId="0" applyNumberFormat="0" applyFill="0" applyBorder="0" applyAlignment="0" applyProtection="0">
      <alignment vertical="top"/>
      <protection locked="0"/>
    </xf>
    <xf numFmtId="0" fontId="25" fillId="0" borderId="0"/>
    <xf numFmtId="0" fontId="32" fillId="0" borderId="0"/>
    <xf numFmtId="0" fontId="25" fillId="0" borderId="0"/>
  </cellStyleXfs>
  <cellXfs count="733">
    <xf numFmtId="0" fontId="0" fillId="0" borderId="0" xfId="0"/>
    <xf numFmtId="0" fontId="1" fillId="0" borderId="0" xfId="0" applyFont="1"/>
    <xf numFmtId="0" fontId="0" fillId="2" borderId="0" xfId="0" applyFill="1" applyBorder="1"/>
    <xf numFmtId="0" fontId="22" fillId="2" borderId="0" xfId="0" applyFont="1" applyFill="1" applyBorder="1" applyAlignment="1">
      <alignment horizontal="right" vertical="center"/>
    </xf>
    <xf numFmtId="0" fontId="0" fillId="2" borderId="0" xfId="0" applyFill="1" applyBorder="1" applyAlignment="1">
      <alignment horizontal="right" vertical="center"/>
    </xf>
    <xf numFmtId="0" fontId="6" fillId="0" borderId="5" xfId="0" applyFont="1" applyFill="1" applyBorder="1" applyAlignment="1">
      <alignment horizontal="justify" vertical="center" wrapText="1" readingOrder="2"/>
    </xf>
    <xf numFmtId="0" fontId="10" fillId="0" borderId="4" xfId="0" applyFont="1" applyFill="1" applyBorder="1" applyAlignment="1">
      <alignment horizontal="center" vertical="center" wrapText="1" readingOrder="2"/>
    </xf>
    <xf numFmtId="0" fontId="10" fillId="0" borderId="0" xfId="0" applyFont="1" applyFill="1" applyBorder="1" applyAlignment="1">
      <alignment horizontal="center" vertical="center" wrapText="1" readingOrder="2"/>
    </xf>
    <xf numFmtId="0" fontId="10" fillId="0" borderId="5" xfId="0" applyFont="1" applyFill="1" applyBorder="1" applyAlignment="1">
      <alignment horizontal="center" vertical="center" wrapText="1" readingOrder="2"/>
    </xf>
    <xf numFmtId="0" fontId="0" fillId="0" borderId="0" xfId="0" applyFill="1"/>
    <xf numFmtId="0" fontId="0" fillId="0" borderId="0" xfId="0" applyFont="1" applyFill="1"/>
    <xf numFmtId="0" fontId="0" fillId="0" borderId="0" xfId="0" applyFill="1" applyAlignment="1"/>
    <xf numFmtId="0" fontId="3" fillId="0" borderId="5" xfId="0" applyFont="1" applyFill="1" applyBorder="1" applyAlignment="1">
      <alignment horizontal="justify" vertical="center" wrapText="1" readingOrder="2"/>
    </xf>
    <xf numFmtId="0" fontId="1" fillId="0" borderId="0" xfId="0" applyFont="1" applyFill="1"/>
    <xf numFmtId="0" fontId="3" fillId="0" borderId="27" xfId="0" applyFont="1" applyFill="1" applyBorder="1" applyAlignment="1">
      <alignment horizontal="center" vertical="center" wrapText="1" readingOrder="2"/>
    </xf>
    <xf numFmtId="0" fontId="6" fillId="0" borderId="17" xfId="0" applyFont="1" applyFill="1" applyBorder="1" applyAlignment="1">
      <alignment horizontal="justify" vertical="center" wrapText="1" readingOrder="2"/>
    </xf>
    <xf numFmtId="0" fontId="10" fillId="0" borderId="18" xfId="0" applyFont="1" applyFill="1" applyBorder="1" applyAlignment="1">
      <alignment horizontal="center" vertical="center" wrapText="1" readingOrder="2"/>
    </xf>
    <xf numFmtId="0" fontId="10" fillId="0" borderId="16" xfId="0" applyFont="1" applyFill="1" applyBorder="1" applyAlignment="1">
      <alignment horizontal="center" vertical="center" wrapText="1" readingOrder="2"/>
    </xf>
    <xf numFmtId="0" fontId="10" fillId="0" borderId="17" xfId="0" applyFont="1" applyFill="1" applyBorder="1" applyAlignment="1">
      <alignment horizontal="center" vertical="center" wrapText="1" readingOrder="2"/>
    </xf>
    <xf numFmtId="0" fontId="2" fillId="0" borderId="4" xfId="0" applyFont="1" applyFill="1" applyBorder="1" applyAlignment="1">
      <alignment horizontal="center" vertical="center" wrapText="1" readingOrder="2"/>
    </xf>
    <xf numFmtId="0" fontId="2" fillId="0" borderId="0" xfId="0" applyFont="1" applyFill="1" applyBorder="1" applyAlignment="1">
      <alignment horizontal="center" vertical="center" wrapText="1" readingOrder="1"/>
    </xf>
    <xf numFmtId="0" fontId="2" fillId="0" borderId="5" xfId="0" applyFont="1" applyFill="1" applyBorder="1" applyAlignment="1">
      <alignment horizontal="center" vertical="center" wrapText="1" readingOrder="1"/>
    </xf>
    <xf numFmtId="0" fontId="6" fillId="0" borderId="0" xfId="0" applyFont="1" applyFill="1" applyBorder="1" applyAlignment="1">
      <alignment horizontal="justify" vertical="center" wrapText="1" readingOrder="2"/>
    </xf>
    <xf numFmtId="0" fontId="2" fillId="0" borderId="5" xfId="0" applyFont="1" applyFill="1" applyBorder="1" applyAlignment="1">
      <alignment horizontal="center" vertical="center" wrapText="1" readingOrder="2"/>
    </xf>
    <xf numFmtId="0" fontId="5" fillId="0" borderId="0" xfId="0" applyFont="1" applyFill="1" applyBorder="1" applyAlignment="1">
      <alignment horizontal="center" vertical="center" wrapText="1" readingOrder="2"/>
    </xf>
    <xf numFmtId="0" fontId="8" fillId="0" borderId="0" xfId="0" applyFont="1" applyFill="1" applyAlignment="1">
      <alignment vertical="center" readingOrder="2"/>
    </xf>
    <xf numFmtId="0" fontId="10" fillId="0" borderId="21" xfId="0" applyFont="1" applyFill="1" applyBorder="1" applyAlignment="1">
      <alignment horizontal="center" wrapText="1" readingOrder="1"/>
    </xf>
    <xf numFmtId="0" fontId="10" fillId="0" borderId="26" xfId="0" applyFont="1" applyFill="1" applyBorder="1" applyAlignment="1">
      <alignment horizontal="center" vertical="center" wrapText="1" readingOrder="2"/>
    </xf>
    <xf numFmtId="0" fontId="11" fillId="0" borderId="21" xfId="0" applyFont="1" applyFill="1" applyBorder="1" applyAlignment="1">
      <alignment horizontal="center" vertical="center" wrapText="1" readingOrder="2"/>
    </xf>
    <xf numFmtId="0" fontId="6" fillId="0" borderId="10" xfId="0" applyFont="1" applyFill="1" applyBorder="1" applyAlignment="1">
      <alignment horizontal="justify" vertical="center" wrapText="1" readingOrder="2"/>
    </xf>
    <xf numFmtId="0" fontId="0" fillId="0" borderId="0" xfId="0" applyFont="1"/>
    <xf numFmtId="0" fontId="26" fillId="0" borderId="0" xfId="0" applyFont="1" applyFill="1"/>
    <xf numFmtId="0" fontId="2" fillId="0" borderId="0" xfId="0" applyFont="1" applyFill="1" applyBorder="1" applyAlignment="1">
      <alignment horizontal="center" vertical="center" wrapText="1" readingOrder="2"/>
    </xf>
    <xf numFmtId="0" fontId="10" fillId="0" borderId="0" xfId="0" applyFont="1" applyFill="1" applyBorder="1" applyAlignment="1">
      <alignment horizontal="center" vertical="center" wrapText="1" readingOrder="1"/>
    </xf>
    <xf numFmtId="0" fontId="10" fillId="0" borderId="0" xfId="0" applyFont="1" applyFill="1" applyAlignment="1">
      <alignment horizontal="center" vertical="center" wrapText="1" readingOrder="2"/>
    </xf>
    <xf numFmtId="0" fontId="0" fillId="0" borderId="0" xfId="0" applyFont="1" applyFill="1" applyAlignment="1">
      <alignment vertical="center"/>
    </xf>
    <xf numFmtId="0" fontId="14" fillId="0" borderId="0" xfId="0" applyFont="1" applyFill="1" applyAlignment="1">
      <alignment vertical="center" readingOrder="2"/>
    </xf>
    <xf numFmtId="164" fontId="0" fillId="0" borderId="0" xfId="0" applyNumberFormat="1" applyFill="1"/>
    <xf numFmtId="0" fontId="8" fillId="0" borderId="0" xfId="0" applyFont="1" applyFill="1" applyAlignment="1">
      <alignment horizontal="right" vertical="center" readingOrder="2"/>
    </xf>
    <xf numFmtId="164" fontId="11" fillId="0" borderId="0" xfId="0" applyNumberFormat="1" applyFont="1" applyFill="1" applyBorder="1" applyAlignment="1">
      <alignment horizontal="center" vertical="center" wrapText="1" readingOrder="1"/>
    </xf>
    <xf numFmtId="164" fontId="11" fillId="0" borderId="0" xfId="0" applyNumberFormat="1" applyFont="1" applyFill="1" applyAlignment="1">
      <alignment horizontal="center" vertical="center" wrapText="1" readingOrder="1"/>
    </xf>
    <xf numFmtId="0" fontId="3" fillId="0" borderId="19" xfId="0" applyFont="1" applyFill="1" applyBorder="1" applyAlignment="1">
      <alignment horizontal="center" vertical="center" wrapText="1" readingOrder="2"/>
    </xf>
    <xf numFmtId="0" fontId="3" fillId="0" borderId="26" xfId="0" applyFont="1" applyFill="1" applyBorder="1" applyAlignment="1">
      <alignment horizontal="center" vertical="center" wrapText="1" readingOrder="2"/>
    </xf>
    <xf numFmtId="0" fontId="5" fillId="0" borderId="21" xfId="0" applyFont="1" applyFill="1" applyBorder="1" applyAlignment="1">
      <alignment horizontal="center" vertical="center" wrapText="1" readingOrder="2"/>
    </xf>
    <xf numFmtId="0" fontId="11" fillId="0" borderId="21" xfId="0" applyFont="1" applyFill="1" applyBorder="1" applyAlignment="1">
      <alignment horizontal="center" vertical="center" wrapText="1" readingOrder="1"/>
    </xf>
    <xf numFmtId="0" fontId="11" fillId="0" borderId="0" xfId="0" applyNumberFormat="1" applyFont="1" applyFill="1" applyBorder="1" applyAlignment="1">
      <alignment horizontal="center" vertical="center" wrapText="1" readingOrder="1"/>
    </xf>
    <xf numFmtId="0" fontId="11" fillId="0" borderId="0" xfId="0" applyNumberFormat="1" applyFont="1" applyFill="1" applyAlignment="1">
      <alignment horizontal="center" vertical="center" wrapText="1" readingOrder="1"/>
    </xf>
    <xf numFmtId="0" fontId="12" fillId="0" borderId="21" xfId="0" applyFont="1" applyFill="1" applyBorder="1" applyAlignment="1">
      <alignment horizontal="center" vertical="center" wrapText="1" readingOrder="1"/>
    </xf>
    <xf numFmtId="0" fontId="11" fillId="0" borderId="26" xfId="0" applyFont="1" applyFill="1" applyBorder="1" applyAlignment="1">
      <alignment horizontal="center" vertical="center" wrapText="1" readingOrder="1"/>
    </xf>
    <xf numFmtId="0" fontId="11" fillId="0" borderId="16" xfId="0" applyNumberFormat="1" applyFont="1" applyFill="1" applyBorder="1" applyAlignment="1">
      <alignment horizontal="center" vertical="center" wrapText="1" readingOrder="1"/>
    </xf>
    <xf numFmtId="2" fontId="10" fillId="0" borderId="0" xfId="0" applyNumberFormat="1" applyFont="1" applyFill="1" applyAlignment="1">
      <alignment horizontal="center" vertical="center" wrapText="1" readingOrder="1"/>
    </xf>
    <xf numFmtId="0" fontId="10" fillId="0" borderId="0" xfId="0" applyNumberFormat="1" applyFont="1" applyFill="1" applyAlignment="1">
      <alignment horizontal="center" vertical="center" wrapText="1" readingOrder="2"/>
    </xf>
    <xf numFmtId="2" fontId="10" fillId="0" borderId="0" xfId="0" applyNumberFormat="1" applyFont="1" applyFill="1" applyBorder="1" applyAlignment="1">
      <alignment horizontal="center" vertical="center" wrapText="1" readingOrder="1"/>
    </xf>
    <xf numFmtId="0" fontId="13" fillId="0" borderId="0" xfId="0" applyNumberFormat="1" applyFont="1" applyFill="1" applyBorder="1" applyAlignment="1">
      <alignment horizontal="center" vertical="center" wrapText="1" readingOrder="1"/>
    </xf>
    <xf numFmtId="0" fontId="16" fillId="0" borderId="21" xfId="0" applyFont="1" applyFill="1" applyBorder="1" applyAlignment="1">
      <alignment horizontal="center" vertical="center" wrapText="1" readingOrder="1"/>
    </xf>
    <xf numFmtId="0" fontId="10" fillId="0" borderId="0" xfId="0" applyNumberFormat="1" applyFont="1" applyFill="1" applyAlignment="1">
      <alignment horizontal="center" vertical="center" wrapText="1" readingOrder="1"/>
    </xf>
    <xf numFmtId="0" fontId="10" fillId="0" borderId="0" xfId="0" applyFont="1" applyFill="1" applyAlignment="1">
      <alignment horizontal="center" vertical="center" wrapText="1"/>
    </xf>
    <xf numFmtId="2" fontId="10" fillId="0" borderId="16" xfId="0" applyNumberFormat="1" applyFont="1" applyFill="1" applyBorder="1" applyAlignment="1">
      <alignment horizontal="center" vertical="center" wrapText="1" readingOrder="1"/>
    </xf>
    <xf numFmtId="2" fontId="11" fillId="0" borderId="0" xfId="0" applyNumberFormat="1" applyFont="1" applyFill="1" applyAlignment="1">
      <alignment horizontal="center" vertical="center" wrapText="1" readingOrder="1"/>
    </xf>
    <xf numFmtId="0" fontId="10" fillId="0" borderId="0" xfId="0" applyFont="1" applyFill="1" applyBorder="1" applyAlignment="1">
      <alignment horizontal="center" vertical="center" wrapText="1"/>
    </xf>
    <xf numFmtId="2" fontId="10" fillId="0" borderId="0" xfId="0" applyNumberFormat="1" applyFont="1" applyFill="1" applyBorder="1" applyAlignment="1">
      <alignment horizontal="center" vertical="center" wrapText="1" readingOrder="2"/>
    </xf>
    <xf numFmtId="0" fontId="6" fillId="0" borderId="5" xfId="3" applyFont="1" applyFill="1" applyBorder="1" applyAlignment="1">
      <alignment horizontal="justify" vertical="center" wrapText="1" readingOrder="2"/>
    </xf>
    <xf numFmtId="0" fontId="10" fillId="0" borderId="0" xfId="0" applyNumberFormat="1" applyFont="1" applyFill="1" applyBorder="1" applyAlignment="1">
      <alignment horizontal="center" vertical="center" wrapText="1" readingOrder="2"/>
    </xf>
    <xf numFmtId="0" fontId="1" fillId="0" borderId="0" xfId="3" applyFont="1" applyFill="1"/>
    <xf numFmtId="0" fontId="32" fillId="0" borderId="0" xfId="3" applyFill="1"/>
    <xf numFmtId="0" fontId="32" fillId="0" borderId="5" xfId="3" applyFill="1" applyBorder="1"/>
    <xf numFmtId="0" fontId="28" fillId="0" borderId="0" xfId="3" applyFont="1" applyFill="1"/>
    <xf numFmtId="0" fontId="23" fillId="0" borderId="0" xfId="1" applyFill="1" applyAlignment="1" applyProtection="1"/>
    <xf numFmtId="0" fontId="4" fillId="0" borderId="18" xfId="3" applyFont="1" applyFill="1" applyBorder="1" applyAlignment="1">
      <alignment horizontal="center" vertical="center" wrapText="1" readingOrder="2"/>
    </xf>
    <xf numFmtId="0" fontId="4" fillId="0" borderId="16" xfId="3" applyFont="1" applyFill="1" applyBorder="1" applyAlignment="1">
      <alignment horizontal="center" vertical="center" wrapText="1" readingOrder="2"/>
    </xf>
    <xf numFmtId="0" fontId="4" fillId="0" borderId="17" xfId="3" applyFont="1" applyFill="1" applyBorder="1" applyAlignment="1">
      <alignment horizontal="center" vertical="center" wrapText="1" readingOrder="2"/>
    </xf>
    <xf numFmtId="0" fontId="3" fillId="0" borderId="0" xfId="3" applyFont="1" applyFill="1" applyBorder="1" applyAlignment="1">
      <alignment horizontal="justify" vertical="center" wrapText="1" readingOrder="2"/>
    </xf>
    <xf numFmtId="0" fontId="2" fillId="0" borderId="21" xfId="3" applyFont="1" applyFill="1" applyBorder="1" applyAlignment="1">
      <alignment horizontal="justify" vertical="center" wrapText="1" readingOrder="2"/>
    </xf>
    <xf numFmtId="0" fontId="2" fillId="0" borderId="5" xfId="3" applyFont="1" applyFill="1" applyBorder="1" applyAlignment="1">
      <alignment horizontal="justify" vertical="center" wrapText="1" readingOrder="2"/>
    </xf>
    <xf numFmtId="0" fontId="5" fillId="0" borderId="4" xfId="3" applyFont="1" applyFill="1" applyBorder="1" applyAlignment="1">
      <alignment horizontal="center" vertical="center" wrapText="1" readingOrder="2"/>
    </xf>
    <xf numFmtId="0" fontId="5" fillId="0" borderId="0" xfId="3" applyFont="1" applyFill="1" applyBorder="1" applyAlignment="1">
      <alignment horizontal="center" vertical="center" wrapText="1" readingOrder="2"/>
    </xf>
    <xf numFmtId="0" fontId="5" fillId="0" borderId="5" xfId="3" applyFont="1" applyFill="1" applyBorder="1" applyAlignment="1">
      <alignment horizontal="center" vertical="center" wrapText="1" readingOrder="2"/>
    </xf>
    <xf numFmtId="0" fontId="5" fillId="0" borderId="0" xfId="3" applyFont="1" applyFill="1" applyAlignment="1">
      <alignment horizontal="center" vertical="center" wrapText="1" readingOrder="2"/>
    </xf>
    <xf numFmtId="0" fontId="10" fillId="0" borderId="21" xfId="3" applyFont="1" applyFill="1" applyBorder="1" applyAlignment="1">
      <alignment horizontal="center" vertical="center" wrapText="1" readingOrder="2"/>
    </xf>
    <xf numFmtId="0" fontId="17" fillId="0" borderId="21" xfId="3" applyFont="1" applyFill="1" applyBorder="1" applyAlignment="1">
      <alignment horizontal="center" vertical="center" wrapText="1" readingOrder="2"/>
    </xf>
    <xf numFmtId="0" fontId="11" fillId="0" borderId="4" xfId="3" applyFont="1" applyFill="1" applyBorder="1" applyAlignment="1">
      <alignment horizontal="center" vertical="center" wrapText="1" readingOrder="1"/>
    </xf>
    <xf numFmtId="164" fontId="11" fillId="0" borderId="0" xfId="3" applyNumberFormat="1" applyFont="1" applyFill="1" applyBorder="1" applyAlignment="1">
      <alignment horizontal="center" vertical="center" wrapText="1" readingOrder="1"/>
    </xf>
    <xf numFmtId="164" fontId="11" fillId="0" borderId="5" xfId="3" applyNumberFormat="1" applyFont="1" applyFill="1" applyBorder="1" applyAlignment="1">
      <alignment horizontal="center" vertical="center" wrapText="1" readingOrder="1"/>
    </xf>
    <xf numFmtId="0" fontId="6" fillId="0" borderId="0" xfId="3" applyFont="1" applyFill="1" applyBorder="1" applyAlignment="1">
      <alignment horizontal="justify" vertical="center" wrapText="1" readingOrder="2"/>
    </xf>
    <xf numFmtId="0" fontId="2" fillId="0" borderId="5" xfId="3" applyFont="1" applyFill="1" applyBorder="1" applyAlignment="1">
      <alignment horizontal="center" vertical="center" wrapText="1" readingOrder="2"/>
    </xf>
    <xf numFmtId="0" fontId="3" fillId="0" borderId="16" xfId="3" applyFont="1" applyFill="1" applyBorder="1" applyAlignment="1">
      <alignment horizontal="justify" vertical="center" wrapText="1" readingOrder="2"/>
    </xf>
    <xf numFmtId="0" fontId="18" fillId="0" borderId="26" xfId="3" applyFont="1" applyFill="1" applyBorder="1" applyAlignment="1">
      <alignment horizontal="center" vertical="center" wrapText="1" readingOrder="1"/>
    </xf>
    <xf numFmtId="0" fontId="18" fillId="0" borderId="17" xfId="3" applyFont="1" applyFill="1" applyBorder="1" applyAlignment="1">
      <alignment horizontal="center" vertical="center" wrapText="1" readingOrder="1"/>
    </xf>
    <xf numFmtId="0" fontId="18" fillId="0" borderId="18" xfId="3" applyFont="1" applyFill="1" applyBorder="1" applyAlignment="1">
      <alignment horizontal="center" vertical="center" wrapText="1" readingOrder="1"/>
    </xf>
    <xf numFmtId="164" fontId="18" fillId="0" borderId="16" xfId="3" applyNumberFormat="1" applyFont="1" applyFill="1" applyBorder="1" applyAlignment="1">
      <alignment horizontal="center" vertical="center" wrapText="1" readingOrder="1"/>
    </xf>
    <xf numFmtId="165" fontId="11" fillId="0" borderId="0" xfId="3" applyNumberFormat="1" applyFont="1" applyFill="1" applyBorder="1" applyAlignment="1">
      <alignment horizontal="center" vertical="center" wrapText="1" readingOrder="1"/>
    </xf>
    <xf numFmtId="165" fontId="11" fillId="0" borderId="5" xfId="3" applyNumberFormat="1" applyFont="1" applyFill="1" applyBorder="1" applyAlignment="1">
      <alignment horizontal="center" vertical="center" wrapText="1" readingOrder="1"/>
    </xf>
    <xf numFmtId="0" fontId="11" fillId="0" borderId="0" xfId="3" applyFont="1" applyFill="1" applyBorder="1" applyAlignment="1">
      <alignment horizontal="center" vertical="center" wrapText="1" readingOrder="1"/>
    </xf>
    <xf numFmtId="0" fontId="10" fillId="0" borderId="5" xfId="3" applyFont="1" applyFill="1" applyBorder="1" applyAlignment="1">
      <alignment horizontal="center" vertical="center" wrapText="1" readingOrder="2"/>
    </xf>
    <xf numFmtId="0" fontId="2" fillId="0" borderId="21" xfId="3" applyFont="1" applyFill="1" applyBorder="1" applyAlignment="1">
      <alignment horizontal="center" vertical="center" wrapText="1" readingOrder="2"/>
    </xf>
    <xf numFmtId="1" fontId="11" fillId="0" borderId="4" xfId="3" applyNumberFormat="1" applyFont="1" applyFill="1" applyBorder="1" applyAlignment="1">
      <alignment horizontal="center" vertical="center" wrapText="1" readingOrder="1"/>
    </xf>
    <xf numFmtId="0" fontId="11" fillId="0" borderId="4" xfId="3" applyFont="1" applyFill="1" applyBorder="1" applyAlignment="1">
      <alignment horizontal="center" vertical="center" wrapText="1" readingOrder="2"/>
    </xf>
    <xf numFmtId="1" fontId="18" fillId="0" borderId="16" xfId="3" applyNumberFormat="1" applyFont="1" applyFill="1" applyBorder="1" applyAlignment="1">
      <alignment horizontal="center" vertical="center" wrapText="1" readingOrder="1"/>
    </xf>
    <xf numFmtId="164" fontId="18" fillId="0" borderId="17" xfId="3" applyNumberFormat="1" applyFont="1" applyFill="1" applyBorder="1" applyAlignment="1">
      <alignment horizontal="center" vertical="center" wrapText="1" readingOrder="1"/>
    </xf>
    <xf numFmtId="0" fontId="8" fillId="0" borderId="0" xfId="3" applyFont="1" applyFill="1" applyBorder="1" applyAlignment="1">
      <alignment horizontal="right" vertical="center" readingOrder="2"/>
    </xf>
    <xf numFmtId="0" fontId="32" fillId="0" borderId="0" xfId="3" applyFont="1" applyFill="1"/>
    <xf numFmtId="0" fontId="8" fillId="0" borderId="0" xfId="3" applyFont="1" applyFill="1" applyAlignment="1">
      <alignment horizontal="right" vertical="center" readingOrder="2"/>
    </xf>
    <xf numFmtId="164" fontId="32" fillId="0" borderId="0" xfId="3" applyNumberFormat="1" applyFill="1"/>
    <xf numFmtId="0" fontId="30" fillId="0" borderId="0" xfId="3" applyFont="1" applyFill="1" applyAlignment="1">
      <alignment horizontal="right" readingOrder="2"/>
    </xf>
    <xf numFmtId="0" fontId="14" fillId="0" borderId="0" xfId="3" applyFont="1" applyFill="1" applyAlignment="1">
      <alignment vertical="center" readingOrder="2"/>
    </xf>
    <xf numFmtId="0" fontId="3" fillId="0" borderId="5" xfId="0" applyFont="1" applyFill="1" applyBorder="1" applyAlignment="1">
      <alignment horizontal="right" vertical="center" wrapText="1" readingOrder="2"/>
    </xf>
    <xf numFmtId="0" fontId="20" fillId="0" borderId="0" xfId="0" applyFont="1" applyFill="1" applyAlignment="1">
      <alignment horizontal="center" vertical="center" wrapText="1" readingOrder="2"/>
    </xf>
    <xf numFmtId="0" fontId="6" fillId="0" borderId="5" xfId="0" applyFont="1" applyFill="1" applyBorder="1" applyAlignment="1">
      <alignment horizontal="right" vertical="center" wrapText="1" readingOrder="2"/>
    </xf>
    <xf numFmtId="0" fontId="16" fillId="0" borderId="5" xfId="0" applyFont="1" applyFill="1" applyBorder="1" applyAlignment="1">
      <alignment horizontal="center" vertical="center" wrapText="1" readingOrder="2"/>
    </xf>
    <xf numFmtId="0" fontId="6" fillId="0" borderId="27" xfId="0" applyFont="1" applyBorder="1" applyAlignment="1">
      <alignment horizontal="center" vertical="center" wrapText="1" readingOrder="2"/>
    </xf>
    <xf numFmtId="0" fontId="6" fillId="0" borderId="1" xfId="0" applyFont="1" applyBorder="1" applyAlignment="1">
      <alignment horizontal="center" vertical="center" wrapText="1" readingOrder="2"/>
    </xf>
    <xf numFmtId="0" fontId="6" fillId="0" borderId="16" xfId="0" applyFont="1" applyFill="1" applyBorder="1" applyAlignment="1">
      <alignment vertical="center" wrapText="1" readingOrder="2"/>
    </xf>
    <xf numFmtId="0" fontId="6" fillId="0" borderId="12" xfId="0" applyFont="1" applyFill="1" applyBorder="1" applyAlignment="1">
      <alignment vertical="center" wrapText="1" readingOrder="2"/>
    </xf>
    <xf numFmtId="2" fontId="0" fillId="0" borderId="0" xfId="0" applyNumberFormat="1" applyFill="1"/>
    <xf numFmtId="2" fontId="3" fillId="0" borderId="1" xfId="0" applyNumberFormat="1" applyFont="1" applyFill="1" applyBorder="1" applyAlignment="1">
      <alignment horizontal="center" vertical="center" wrapText="1"/>
    </xf>
    <xf numFmtId="2" fontId="20" fillId="0" borderId="0" xfId="0" applyNumberFormat="1" applyFont="1" applyFill="1" applyAlignment="1">
      <alignment horizontal="center" vertical="center" wrapText="1" readingOrder="1"/>
    </xf>
    <xf numFmtId="164" fontId="20" fillId="0" borderId="0" xfId="0" applyNumberFormat="1" applyFont="1" applyFill="1" applyAlignment="1">
      <alignment horizontal="center" vertical="center" wrapText="1" readingOrder="1"/>
    </xf>
    <xf numFmtId="164" fontId="20" fillId="0" borderId="16" xfId="0" applyNumberFormat="1" applyFont="1" applyFill="1" applyBorder="1" applyAlignment="1">
      <alignment horizontal="center" vertical="center" wrapText="1" readingOrder="1"/>
    </xf>
    <xf numFmtId="0" fontId="6" fillId="0" borderId="5" xfId="0" applyFont="1" applyFill="1" applyBorder="1" applyAlignment="1">
      <alignment vertical="center" wrapText="1"/>
    </xf>
    <xf numFmtId="0" fontId="6" fillId="0" borderId="5" xfId="0" applyFont="1" applyFill="1" applyBorder="1" applyAlignment="1">
      <alignment horizontal="justify" vertical="center" wrapText="1"/>
    </xf>
    <xf numFmtId="164" fontId="20" fillId="0" borderId="2" xfId="0" applyNumberFormat="1" applyFont="1" applyFill="1" applyBorder="1" applyAlignment="1">
      <alignment horizontal="center" vertical="center" wrapText="1" readingOrder="1"/>
    </xf>
    <xf numFmtId="164" fontId="3" fillId="0" borderId="1" xfId="0" applyNumberFormat="1" applyFont="1" applyFill="1" applyBorder="1" applyAlignment="1">
      <alignment horizontal="center" vertical="center" wrapText="1" readingOrder="2"/>
    </xf>
    <xf numFmtId="164" fontId="33" fillId="0" borderId="0" xfId="0" applyNumberFormat="1" applyFont="1" applyFill="1" applyBorder="1" applyAlignment="1">
      <alignment horizontal="center" vertical="center" wrapText="1" readingOrder="1"/>
    </xf>
    <xf numFmtId="164" fontId="20" fillId="0" borderId="0" xfId="0" applyNumberFormat="1" applyFont="1" applyFill="1" applyBorder="1" applyAlignment="1">
      <alignment horizontal="center" vertical="center" readingOrder="1"/>
    </xf>
    <xf numFmtId="0" fontId="6" fillId="0" borderId="5" xfId="0" applyFont="1" applyFill="1" applyBorder="1" applyAlignment="1">
      <alignment vertical="center"/>
    </xf>
    <xf numFmtId="164" fontId="20" fillId="0" borderId="16" xfId="0" applyNumberFormat="1" applyFont="1" applyFill="1" applyBorder="1" applyAlignment="1">
      <alignment horizontal="center" vertical="center" readingOrder="1"/>
    </xf>
    <xf numFmtId="164" fontId="20" fillId="0" borderId="7" xfId="0" applyNumberFormat="1" applyFont="1" applyFill="1" applyBorder="1" applyAlignment="1">
      <alignment horizontal="center" vertical="center" wrapText="1" readingOrder="1"/>
    </xf>
    <xf numFmtId="0" fontId="0" fillId="0" borderId="0" xfId="0" applyFill="1" applyAlignment="1">
      <alignment horizontal="center" vertical="center"/>
    </xf>
    <xf numFmtId="2" fontId="11" fillId="0" borderId="0" xfId="0" applyNumberFormat="1" applyFont="1" applyFill="1" applyBorder="1" applyAlignment="1">
      <alignment horizontal="center" vertical="center" wrapText="1" readingOrder="1"/>
    </xf>
    <xf numFmtId="0" fontId="11" fillId="0" borderId="0" xfId="0" applyNumberFormat="1" applyFont="1" applyFill="1" applyBorder="1" applyAlignment="1">
      <alignment horizontal="center" vertical="center" wrapText="1" readingOrder="2"/>
    </xf>
    <xf numFmtId="0" fontId="6" fillId="0" borderId="12" xfId="3" applyFont="1" applyFill="1" applyBorder="1" applyAlignment="1">
      <alignment horizontal="justify" vertical="center" wrapText="1" readingOrder="2"/>
    </xf>
    <xf numFmtId="0" fontId="18" fillId="0" borderId="22" xfId="3" applyFont="1" applyFill="1" applyBorder="1" applyAlignment="1">
      <alignment horizontal="center" vertical="center" wrapText="1" readingOrder="1"/>
    </xf>
    <xf numFmtId="0" fontId="18" fillId="0" borderId="14" xfId="3" applyFont="1" applyFill="1" applyBorder="1" applyAlignment="1">
      <alignment horizontal="center" vertical="center" wrapText="1" readingOrder="1"/>
    </xf>
    <xf numFmtId="165" fontId="11" fillId="0" borderId="12" xfId="3" applyNumberFormat="1" applyFont="1" applyFill="1" applyBorder="1" applyAlignment="1">
      <alignment horizontal="center" vertical="center" wrapText="1" readingOrder="1"/>
    </xf>
    <xf numFmtId="0" fontId="6" fillId="0" borderId="14" xfId="3" applyFont="1" applyFill="1" applyBorder="1" applyAlignment="1">
      <alignment horizontal="justify" vertical="center" wrapText="1" readingOrder="2"/>
    </xf>
    <xf numFmtId="164" fontId="11" fillId="0" borderId="12" xfId="3" applyNumberFormat="1" applyFont="1" applyFill="1" applyBorder="1" applyAlignment="1">
      <alignment horizontal="center" vertical="center" wrapText="1" readingOrder="1"/>
    </xf>
    <xf numFmtId="0" fontId="3" fillId="0" borderId="0" xfId="0" applyFont="1" applyFill="1" applyBorder="1" applyAlignment="1">
      <alignment horizontal="right" vertical="center" wrapText="1" readingOrder="2"/>
    </xf>
    <xf numFmtId="0" fontId="35" fillId="0" borderId="32" xfId="0" applyFont="1" applyFill="1" applyBorder="1" applyAlignment="1">
      <alignment wrapText="1" readingOrder="2"/>
    </xf>
    <xf numFmtId="0" fontId="35" fillId="0" borderId="32" xfId="0" applyFont="1" applyFill="1" applyBorder="1" applyAlignment="1">
      <alignment vertical="center" wrapText="1" readingOrder="2"/>
    </xf>
    <xf numFmtId="0" fontId="35" fillId="0" borderId="21" xfId="0" applyFont="1" applyFill="1" applyBorder="1" applyAlignment="1">
      <alignment horizontal="center" vertical="center" wrapText="1" readingOrder="1"/>
    </xf>
    <xf numFmtId="0" fontId="35" fillId="0" borderId="26" xfId="0" applyFont="1" applyFill="1" applyBorder="1" applyAlignment="1">
      <alignment horizontal="center" vertical="center" wrapText="1" readingOrder="1"/>
    </xf>
    <xf numFmtId="0" fontId="36" fillId="0" borderId="21" xfId="0" applyFont="1" applyFill="1" applyBorder="1" applyAlignment="1">
      <alignment wrapText="1" readingOrder="2"/>
    </xf>
    <xf numFmtId="0" fontId="35" fillId="0" borderId="21" xfId="0" applyFont="1" applyFill="1" applyBorder="1" applyAlignment="1">
      <alignment vertical="center" wrapText="1" readingOrder="2"/>
    </xf>
    <xf numFmtId="0" fontId="3" fillId="0" borderId="28" xfId="0" applyFont="1" applyFill="1" applyBorder="1" applyAlignment="1">
      <alignment vertical="center" wrapText="1" readingOrder="2"/>
    </xf>
    <xf numFmtId="0" fontId="10" fillId="0" borderId="29" xfId="0" applyFont="1" applyFill="1" applyBorder="1" applyAlignment="1">
      <alignment wrapText="1" readingOrder="2"/>
    </xf>
    <xf numFmtId="0" fontId="35" fillId="0" borderId="29" xfId="0" applyFont="1" applyFill="1" applyBorder="1" applyAlignment="1">
      <alignment horizontal="center" vertical="center" wrapText="1" readingOrder="1"/>
    </xf>
    <xf numFmtId="0" fontId="35" fillId="0" borderId="18" xfId="0" applyFont="1" applyFill="1" applyBorder="1" applyAlignment="1">
      <alignment horizontal="center" vertical="center" wrapText="1" readingOrder="1"/>
    </xf>
    <xf numFmtId="164" fontId="35" fillId="0" borderId="34" xfId="0" applyNumberFormat="1" applyFont="1" applyFill="1" applyBorder="1" applyAlignment="1">
      <alignment horizontal="center" vertical="center" wrapText="1" readingOrder="1"/>
    </xf>
    <xf numFmtId="0" fontId="35" fillId="0" borderId="34" xfId="0" applyFont="1" applyFill="1" applyBorder="1" applyAlignment="1">
      <alignment horizontal="center" vertical="center" wrapText="1" readingOrder="1"/>
    </xf>
    <xf numFmtId="0" fontId="3" fillId="0" borderId="13" xfId="0" applyFont="1" applyFill="1" applyBorder="1" applyAlignment="1">
      <alignment horizontal="right" vertical="center" wrapText="1" readingOrder="2"/>
    </xf>
    <xf numFmtId="0" fontId="10" fillId="0" borderId="8" xfId="0" applyFont="1" applyFill="1" applyBorder="1" applyAlignment="1">
      <alignment horizontal="center" vertical="center" wrapText="1" readingOrder="2"/>
    </xf>
    <xf numFmtId="0" fontId="10" fillId="0" borderId="13" xfId="0" applyFont="1" applyFill="1" applyBorder="1" applyAlignment="1">
      <alignment horizontal="center" vertical="center" wrapText="1" readingOrder="2"/>
    </xf>
    <xf numFmtId="0" fontId="35" fillId="0" borderId="4" xfId="0" applyFont="1" applyFill="1" applyBorder="1" applyAlignment="1">
      <alignment horizontal="center" vertical="center" wrapText="1" readingOrder="1"/>
    </xf>
    <xf numFmtId="0" fontId="3" fillId="0" borderId="13" xfId="0" applyFont="1" applyFill="1" applyBorder="1" applyAlignment="1">
      <alignment horizontal="justify" vertical="center" wrapText="1" readingOrder="2"/>
    </xf>
    <xf numFmtId="0" fontId="0" fillId="0" borderId="0" xfId="0" applyNumberFormat="1" applyFill="1"/>
    <xf numFmtId="2" fontId="11" fillId="0" borderId="0" xfId="3" applyNumberFormat="1" applyFont="1" applyFill="1" applyBorder="1" applyAlignment="1">
      <alignment horizontal="center" vertical="center" wrapText="1" readingOrder="1"/>
    </xf>
    <xf numFmtId="0" fontId="11" fillId="0" borderId="0" xfId="3" applyFont="1" applyFill="1" applyAlignment="1">
      <alignment horizontal="center" vertical="center" wrapText="1" readingOrder="1"/>
    </xf>
    <xf numFmtId="164" fontId="18" fillId="0" borderId="18" xfId="3" applyNumberFormat="1" applyFont="1" applyFill="1" applyBorder="1" applyAlignment="1">
      <alignment horizontal="center" vertical="center" wrapText="1" readingOrder="1"/>
    </xf>
    <xf numFmtId="164" fontId="11" fillId="0" borderId="18" xfId="3" applyNumberFormat="1" applyFont="1" applyFill="1" applyBorder="1" applyAlignment="1">
      <alignment horizontal="center" vertical="center" wrapText="1" readingOrder="1"/>
    </xf>
    <xf numFmtId="164" fontId="11" fillId="0" borderId="16" xfId="3" applyNumberFormat="1" applyFont="1" applyFill="1" applyBorder="1" applyAlignment="1">
      <alignment horizontal="center" vertical="center" wrapText="1" readingOrder="1"/>
    </xf>
    <xf numFmtId="0" fontId="11" fillId="0" borderId="4" xfId="0" applyFont="1" applyFill="1" applyBorder="1" applyAlignment="1">
      <alignment horizontal="center" vertical="center" wrapText="1" readingOrder="1"/>
    </xf>
    <xf numFmtId="1" fontId="11" fillId="0" borderId="33" xfId="3" applyNumberFormat="1" applyFont="1" applyFill="1" applyBorder="1" applyAlignment="1">
      <alignment horizontal="center" vertical="center" wrapText="1" readingOrder="1"/>
    </xf>
    <xf numFmtId="164" fontId="11" fillId="0" borderId="14" xfId="3" applyNumberFormat="1" applyFont="1" applyFill="1" applyBorder="1" applyAlignment="1">
      <alignment horizontal="center" vertical="center" wrapText="1" readingOrder="1"/>
    </xf>
    <xf numFmtId="2" fontId="29" fillId="0" borderId="12" xfId="3" applyNumberFormat="1" applyFont="1" applyFill="1" applyBorder="1" applyAlignment="1">
      <alignment horizontal="center" vertical="center" wrapText="1" readingOrder="1"/>
    </xf>
    <xf numFmtId="164" fontId="11" fillId="0" borderId="33" xfId="3" applyNumberFormat="1" applyFont="1" applyFill="1" applyBorder="1" applyAlignment="1">
      <alignment horizontal="center" vertical="center" wrapText="1" readingOrder="1"/>
    </xf>
    <xf numFmtId="164" fontId="19" fillId="0" borderId="12" xfId="3" applyNumberFormat="1" applyFont="1" applyFill="1" applyBorder="1" applyAlignment="1">
      <alignment horizontal="center" vertical="center" wrapText="1" readingOrder="1"/>
    </xf>
    <xf numFmtId="164" fontId="11" fillId="0" borderId="4" xfId="3" applyNumberFormat="1" applyFont="1" applyFill="1" applyBorder="1" applyAlignment="1">
      <alignment horizontal="center" vertical="center" wrapText="1" readingOrder="1"/>
    </xf>
    <xf numFmtId="2" fontId="11" fillId="0" borderId="5" xfId="3" applyNumberFormat="1" applyFont="1" applyFill="1" applyBorder="1" applyAlignment="1">
      <alignment horizontal="center" vertical="center" wrapText="1" readingOrder="1"/>
    </xf>
    <xf numFmtId="0" fontId="13" fillId="0" borderId="0" xfId="3" applyFont="1" applyFill="1" applyBorder="1" applyAlignment="1">
      <alignment horizontal="center" vertical="center" wrapText="1" readingOrder="1"/>
    </xf>
    <xf numFmtId="0" fontId="6" fillId="0" borderId="3" xfId="0" applyFont="1" applyBorder="1" applyAlignment="1">
      <alignment horizontal="center" vertical="center" wrapText="1" readingOrder="2"/>
    </xf>
    <xf numFmtId="0" fontId="35" fillId="0" borderId="35" xfId="0" applyFont="1" applyFill="1" applyBorder="1" applyAlignment="1">
      <alignment vertical="center" wrapText="1" readingOrder="2"/>
    </xf>
    <xf numFmtId="0" fontId="35" fillId="0" borderId="4" xfId="0" applyFont="1" applyFill="1" applyBorder="1" applyAlignment="1">
      <alignment vertical="center" wrapText="1" readingOrder="2"/>
    </xf>
    <xf numFmtId="0" fontId="35" fillId="0" borderId="31" xfId="0" applyFont="1" applyFill="1" applyBorder="1" applyAlignment="1">
      <alignment horizontal="center" vertical="center" wrapText="1" readingOrder="1"/>
    </xf>
    <xf numFmtId="0" fontId="35" fillId="0" borderId="33" xfId="0" applyFont="1" applyFill="1" applyBorder="1" applyAlignment="1">
      <alignment horizontal="center" vertical="center" wrapText="1" readingOrder="1"/>
    </xf>
    <xf numFmtId="0" fontId="10" fillId="0" borderId="4" xfId="0" applyFont="1" applyFill="1" applyBorder="1" applyAlignment="1">
      <alignment horizontal="center" wrapText="1" readingOrder="1"/>
    </xf>
    <xf numFmtId="0" fontId="10" fillId="0" borderId="18" xfId="0" applyFont="1" applyFill="1" applyBorder="1" applyAlignment="1">
      <alignment horizontal="center" wrapText="1" readingOrder="1"/>
    </xf>
    <xf numFmtId="0" fontId="20" fillId="0" borderId="4" xfId="0" applyFont="1" applyFill="1" applyBorder="1" applyAlignment="1">
      <alignment horizontal="center" vertical="center" wrapText="1" readingOrder="1"/>
    </xf>
    <xf numFmtId="0" fontId="41" fillId="0" borderId="0" xfId="0" applyFont="1" applyAlignment="1">
      <alignment vertical="center" readingOrder="2"/>
    </xf>
    <xf numFmtId="0" fontId="11" fillId="0" borderId="5" xfId="0" applyNumberFormat="1" applyFont="1" applyFill="1" applyBorder="1" applyAlignment="1">
      <alignment horizontal="center" vertical="center" wrapText="1" readingOrder="1"/>
    </xf>
    <xf numFmtId="0" fontId="3" fillId="0" borderId="11" xfId="3" applyFont="1" applyFill="1" applyBorder="1" applyAlignment="1">
      <alignment horizontal="center" vertical="center" wrapText="1" readingOrder="2"/>
    </xf>
    <xf numFmtId="0" fontId="3" fillId="0" borderId="16" xfId="3" applyFont="1" applyFill="1" applyBorder="1" applyAlignment="1">
      <alignment horizontal="center" vertical="center" wrapText="1" readingOrder="2"/>
    </xf>
    <xf numFmtId="164" fontId="10" fillId="0" borderId="0" xfId="0" applyNumberFormat="1" applyFont="1" applyFill="1" applyBorder="1" applyAlignment="1">
      <alignment horizontal="center" vertical="center" wrapText="1" readingOrder="1"/>
    </xf>
    <xf numFmtId="0" fontId="3" fillId="0" borderId="11" xfId="0" applyFont="1" applyFill="1" applyBorder="1" applyAlignment="1">
      <alignment horizontal="center" vertical="center" wrapText="1" readingOrder="2"/>
    </xf>
    <xf numFmtId="0" fontId="35" fillId="0" borderId="0" xfId="0" applyFont="1" applyFill="1" applyBorder="1" applyAlignment="1">
      <alignment horizontal="center" vertical="center" wrapText="1" readingOrder="1"/>
    </xf>
    <xf numFmtId="0" fontId="35" fillId="0" borderId="8" xfId="0" applyFont="1" applyFill="1" applyBorder="1" applyAlignment="1">
      <alignment horizontal="center" vertical="center" wrapText="1" readingOrder="1"/>
    </xf>
    <xf numFmtId="0" fontId="35" fillId="0" borderId="0" xfId="0" applyFont="1" applyFill="1" applyAlignment="1">
      <alignment horizontal="center" vertical="center" wrapText="1" readingOrder="1"/>
    </xf>
    <xf numFmtId="49" fontId="39" fillId="0" borderId="0" xfId="0" applyNumberFormat="1" applyFont="1" applyFill="1" applyAlignment="1">
      <alignment horizontal="center" vertical="center" wrapText="1" readingOrder="1"/>
    </xf>
    <xf numFmtId="0" fontId="4" fillId="0" borderId="7" xfId="0" applyFont="1" applyFill="1" applyBorder="1" applyAlignment="1">
      <alignment horizontal="center" vertical="center" wrapText="1" readingOrder="2"/>
    </xf>
    <xf numFmtId="0" fontId="20" fillId="0" borderId="8" xfId="0" applyFont="1" applyFill="1" applyBorder="1" applyAlignment="1">
      <alignment horizontal="center" vertical="center" wrapText="1" readingOrder="2"/>
    </xf>
    <xf numFmtId="0" fontId="8" fillId="0" borderId="0" xfId="0" applyFont="1" applyBorder="1" applyAlignment="1">
      <alignment horizontal="right" vertical="center" readingOrder="2"/>
    </xf>
    <xf numFmtId="0" fontId="27" fillId="0" borderId="14" xfId="0" applyFont="1" applyFill="1" applyBorder="1" applyAlignment="1">
      <alignment horizontal="justify" vertical="center" wrapText="1" readingOrder="2"/>
    </xf>
    <xf numFmtId="0" fontId="10" fillId="0" borderId="33" xfId="0" applyFont="1" applyFill="1" applyBorder="1" applyAlignment="1">
      <alignment horizontal="center" vertical="center" wrapText="1" readingOrder="2"/>
    </xf>
    <xf numFmtId="0" fontId="10" fillId="0" borderId="12" xfId="0" applyFont="1" applyFill="1" applyBorder="1" applyAlignment="1">
      <alignment horizontal="center" vertical="center" wrapText="1"/>
    </xf>
    <xf numFmtId="0" fontId="10" fillId="0" borderId="14" xfId="0" applyFont="1" applyFill="1" applyBorder="1" applyAlignment="1">
      <alignment horizontal="center" vertical="center" wrapText="1" readingOrder="2"/>
    </xf>
    <xf numFmtId="0" fontId="11" fillId="0" borderId="22" xfId="0" applyFont="1" applyFill="1" applyBorder="1" applyAlignment="1">
      <alignment horizontal="center" vertical="center" wrapText="1" readingOrder="1"/>
    </xf>
    <xf numFmtId="164" fontId="43" fillId="0" borderId="0" xfId="3" applyNumberFormat="1" applyFont="1" applyFill="1" applyBorder="1" applyAlignment="1">
      <alignment horizontal="center" vertical="center" wrapText="1" readingOrder="1"/>
    </xf>
    <xf numFmtId="164" fontId="11" fillId="0" borderId="5" xfId="0" applyNumberFormat="1" applyFont="1" applyFill="1" applyBorder="1" applyAlignment="1">
      <alignment horizontal="center" vertical="center" wrapText="1" readingOrder="1"/>
    </xf>
    <xf numFmtId="0" fontId="14" fillId="0" borderId="0" xfId="3" applyFont="1" applyFill="1" applyAlignment="1">
      <alignment horizontal="center" vertical="center" readingOrder="2"/>
    </xf>
    <xf numFmtId="0" fontId="27" fillId="0" borderId="5" xfId="0" applyFont="1" applyFill="1" applyBorder="1" applyAlignment="1">
      <alignment horizontal="justify" vertical="center" wrapText="1" readingOrder="2"/>
    </xf>
    <xf numFmtId="0" fontId="10" fillId="0" borderId="0" xfId="3" applyFont="1" applyFill="1" applyBorder="1" applyAlignment="1">
      <alignment horizontal="center" vertical="center" wrapText="1" readingOrder="2"/>
    </xf>
    <xf numFmtId="0" fontId="2" fillId="0" borderId="0" xfId="3" applyFont="1" applyFill="1" applyBorder="1" applyAlignment="1">
      <alignment horizontal="center" vertical="center" wrapText="1" readingOrder="2"/>
    </xf>
    <xf numFmtId="0" fontId="0" fillId="0" borderId="0" xfId="0" applyFill="1" applyBorder="1"/>
    <xf numFmtId="0" fontId="8" fillId="0" borderId="0" xfId="0" applyFont="1" applyBorder="1" applyAlignment="1">
      <alignment horizontal="right" vertical="center" readingOrder="2"/>
    </xf>
    <xf numFmtId="0" fontId="18" fillId="0" borderId="16" xfId="3" applyFont="1" applyFill="1" applyBorder="1" applyAlignment="1">
      <alignment horizontal="center" vertical="center" wrapText="1" readingOrder="1"/>
    </xf>
    <xf numFmtId="0" fontId="20" fillId="0" borderId="0" xfId="0" applyFont="1" applyFill="1" applyAlignment="1">
      <alignment horizontal="center" vertical="center" wrapText="1" readingOrder="1"/>
    </xf>
    <xf numFmtId="0" fontId="20" fillId="0" borderId="7" xfId="0" applyFont="1" applyFill="1" applyBorder="1" applyAlignment="1">
      <alignment horizontal="center" vertical="center" wrapText="1" readingOrder="1"/>
    </xf>
    <xf numFmtId="0" fontId="8" fillId="0" borderId="0" xfId="0" applyFont="1" applyBorder="1" applyAlignment="1">
      <alignment vertical="center" readingOrder="2"/>
    </xf>
    <xf numFmtId="0" fontId="20" fillId="0" borderId="0" xfId="0" applyFont="1" applyFill="1" applyBorder="1" applyAlignment="1">
      <alignment horizontal="center" vertical="center" wrapText="1" readingOrder="1"/>
    </xf>
    <xf numFmtId="0" fontId="6" fillId="0" borderId="14" xfId="0" applyFont="1" applyFill="1" applyBorder="1" applyAlignment="1">
      <alignment horizontal="justify" vertical="center" wrapText="1" readingOrder="2"/>
    </xf>
    <xf numFmtId="0" fontId="10" fillId="0" borderId="12" xfId="0" applyFont="1" applyFill="1" applyBorder="1" applyAlignment="1">
      <alignment horizontal="center" vertical="center" wrapText="1" readingOrder="2"/>
    </xf>
    <xf numFmtId="0" fontId="20" fillId="0" borderId="12" xfId="0" applyFont="1" applyFill="1" applyBorder="1" applyAlignment="1">
      <alignment horizontal="center" vertical="center" wrapText="1" readingOrder="1"/>
    </xf>
    <xf numFmtId="0" fontId="20" fillId="0" borderId="21" xfId="0" applyFont="1" applyFill="1" applyBorder="1" applyAlignment="1">
      <alignment horizontal="center" vertical="center" wrapText="1" readingOrder="1"/>
    </xf>
    <xf numFmtId="164" fontId="20" fillId="0" borderId="4" xfId="0" applyNumberFormat="1" applyFont="1" applyFill="1" applyBorder="1" applyAlignment="1">
      <alignment horizontal="center" vertical="center" wrapText="1" readingOrder="1"/>
    </xf>
    <xf numFmtId="164" fontId="20" fillId="0" borderId="18" xfId="0" applyNumberFormat="1" applyFont="1" applyFill="1" applyBorder="1" applyAlignment="1">
      <alignment horizontal="center" vertical="center" wrapText="1" readingOrder="1"/>
    </xf>
    <xf numFmtId="164" fontId="20" fillId="0" borderId="4" xfId="0" applyNumberFormat="1" applyFont="1" applyFill="1" applyBorder="1" applyAlignment="1">
      <alignment horizontal="center" vertical="center" readingOrder="1"/>
    </xf>
    <xf numFmtId="164" fontId="20" fillId="0" borderId="18" xfId="0" applyNumberFormat="1" applyFont="1" applyFill="1" applyBorder="1" applyAlignment="1">
      <alignment horizontal="center" vertical="center" readingOrder="1"/>
    </xf>
    <xf numFmtId="164" fontId="20" fillId="0" borderId="6" xfId="0" applyNumberFormat="1" applyFont="1" applyFill="1" applyBorder="1" applyAlignment="1">
      <alignment horizontal="center" vertical="center" wrapText="1" readingOrder="1"/>
    </xf>
    <xf numFmtId="0" fontId="10" fillId="0" borderId="22" xfId="0" applyFont="1" applyFill="1" applyBorder="1" applyAlignment="1">
      <alignment horizontal="center" vertical="center" wrapText="1" readingOrder="2"/>
    </xf>
    <xf numFmtId="0" fontId="45" fillId="0" borderId="0" xfId="0" applyFont="1" applyFill="1" applyAlignment="1"/>
    <xf numFmtId="0" fontId="3" fillId="0" borderId="37" xfId="0" applyFont="1" applyFill="1" applyBorder="1" applyAlignment="1">
      <alignment horizontal="center" vertical="center" wrapText="1"/>
    </xf>
    <xf numFmtId="0" fontId="3" fillId="0" borderId="5" xfId="0" applyFont="1" applyFill="1" applyBorder="1" applyAlignment="1">
      <alignment vertical="center" wrapText="1"/>
    </xf>
    <xf numFmtId="0" fontId="3" fillId="0" borderId="5" xfId="0" applyFont="1" applyFill="1" applyBorder="1" applyAlignment="1">
      <alignment horizontal="justify" vertical="center" wrapText="1"/>
    </xf>
    <xf numFmtId="0" fontId="3" fillId="0" borderId="38" xfId="0" applyFont="1" applyFill="1" applyBorder="1" applyAlignment="1">
      <alignment horizontal="justify" vertical="center" wrapText="1"/>
    </xf>
    <xf numFmtId="164" fontId="10" fillId="0" borderId="0" xfId="0" applyNumberFormat="1" applyFont="1" applyFill="1" applyAlignment="1">
      <alignment horizontal="center" vertical="center" wrapText="1" readingOrder="1"/>
    </xf>
    <xf numFmtId="164" fontId="0" fillId="0" borderId="0" xfId="0" applyNumberFormat="1"/>
    <xf numFmtId="164" fontId="11" fillId="0" borderId="16" xfId="0" applyNumberFormat="1" applyFont="1" applyFill="1" applyBorder="1" applyAlignment="1">
      <alignment horizontal="center" vertical="center" wrapText="1" readingOrder="1"/>
    </xf>
    <xf numFmtId="0" fontId="4" fillId="0" borderId="7" xfId="0" applyFont="1" applyFill="1" applyBorder="1" applyAlignment="1">
      <alignment horizontal="center" vertical="center" wrapText="1" readingOrder="2"/>
    </xf>
    <xf numFmtId="0" fontId="8" fillId="0" borderId="0" xfId="0" applyFont="1" applyFill="1" applyBorder="1" applyAlignment="1">
      <alignment horizontal="right" vertical="center" wrapText="1" readingOrder="2"/>
    </xf>
    <xf numFmtId="164" fontId="20" fillId="0" borderId="31" xfId="0" applyNumberFormat="1" applyFont="1" applyFill="1" applyBorder="1" applyAlignment="1">
      <alignment horizontal="center" vertical="center" wrapText="1" readingOrder="1"/>
    </xf>
    <xf numFmtId="164" fontId="20" fillId="0" borderId="28" xfId="0" applyNumberFormat="1" applyFont="1" applyFill="1" applyBorder="1" applyAlignment="1">
      <alignment horizontal="center" vertical="center" wrapText="1" readingOrder="1"/>
    </xf>
    <xf numFmtId="164" fontId="20" fillId="0" borderId="0" xfId="0" applyNumberFormat="1" applyFont="1" applyFill="1" applyBorder="1" applyAlignment="1">
      <alignment horizontal="center" vertical="center" wrapText="1" readingOrder="1"/>
    </xf>
    <xf numFmtId="0" fontId="3" fillId="0" borderId="37" xfId="0" applyFont="1" applyFill="1" applyBorder="1" applyAlignment="1">
      <alignment horizontal="center" vertical="center" wrapText="1" readingOrder="2"/>
    </xf>
    <xf numFmtId="0" fontId="3" fillId="0" borderId="3" xfId="0" applyFont="1" applyFill="1" applyBorder="1" applyAlignment="1">
      <alignment horizontal="center" vertical="center" wrapText="1" readingOrder="2"/>
    </xf>
    <xf numFmtId="0" fontId="6" fillId="0" borderId="13" xfId="0" applyFont="1" applyFill="1" applyBorder="1" applyAlignment="1">
      <alignment horizontal="justify" vertical="center" wrapText="1" readingOrder="2"/>
    </xf>
    <xf numFmtId="164" fontId="46" fillId="0" borderId="4" xfId="0" applyNumberFormat="1" applyFont="1" applyFill="1" applyBorder="1" applyAlignment="1">
      <alignment horizontal="center" vertical="center" wrapText="1" readingOrder="1"/>
    </xf>
    <xf numFmtId="0" fontId="3" fillId="0" borderId="38" xfId="0" applyFont="1" applyFill="1" applyBorder="1" applyAlignment="1">
      <alignment horizontal="justify" vertical="center" wrapText="1" readingOrder="2"/>
    </xf>
    <xf numFmtId="164" fontId="46" fillId="0" borderId="2" xfId="0" applyNumberFormat="1" applyFont="1" applyFill="1" applyBorder="1" applyAlignment="1">
      <alignment horizontal="center" vertical="center" wrapText="1" readingOrder="1"/>
    </xf>
    <xf numFmtId="1" fontId="46" fillId="0" borderId="2" xfId="0" applyNumberFormat="1" applyFont="1" applyFill="1" applyBorder="1" applyAlignment="1">
      <alignment horizontal="center" vertical="center" wrapText="1" readingOrder="1"/>
    </xf>
    <xf numFmtId="164" fontId="46" fillId="0" borderId="38" xfId="0" applyNumberFormat="1" applyFont="1" applyFill="1" applyBorder="1" applyAlignment="1">
      <alignment horizontal="center" vertical="center" wrapText="1" readingOrder="1"/>
    </xf>
    <xf numFmtId="0" fontId="3" fillId="0" borderId="38" xfId="0" applyFont="1" applyFill="1" applyBorder="1" applyAlignment="1">
      <alignment horizontal="right" vertical="center" wrapText="1" readingOrder="2"/>
    </xf>
    <xf numFmtId="1" fontId="46" fillId="0" borderId="0" xfId="0" applyNumberFormat="1" applyFont="1" applyFill="1" applyBorder="1" applyAlignment="1">
      <alignment horizontal="center" vertical="center" wrapText="1" readingOrder="1"/>
    </xf>
    <xf numFmtId="0" fontId="46" fillId="0" borderId="4" xfId="0" applyFont="1" applyFill="1" applyBorder="1" applyAlignment="1">
      <alignment horizontal="center" vertical="center" wrapText="1" readingOrder="1"/>
    </xf>
    <xf numFmtId="164" fontId="46" fillId="0" borderId="5" xfId="0" applyNumberFormat="1" applyFont="1" applyFill="1" applyBorder="1" applyAlignment="1">
      <alignment horizontal="center" vertical="center" wrapText="1" readingOrder="1"/>
    </xf>
    <xf numFmtId="164" fontId="46" fillId="0" borderId="0" xfId="0" applyNumberFormat="1" applyFont="1" applyFill="1" applyAlignment="1">
      <alignment horizontal="center" vertical="center" wrapText="1" readingOrder="1"/>
    </xf>
    <xf numFmtId="0" fontId="46" fillId="0" borderId="0" xfId="0" applyFont="1" applyFill="1" applyAlignment="1">
      <alignment horizontal="center" vertical="center" wrapText="1" readingOrder="1"/>
    </xf>
    <xf numFmtId="164" fontId="46" fillId="0" borderId="0" xfId="0" applyNumberFormat="1" applyFont="1" applyFill="1" applyBorder="1" applyAlignment="1">
      <alignment horizontal="center" vertical="center" wrapText="1" readingOrder="1"/>
    </xf>
    <xf numFmtId="0" fontId="46" fillId="0" borderId="0" xfId="0" applyFont="1" applyFill="1" applyBorder="1" applyAlignment="1">
      <alignment horizontal="center" vertical="center" wrapText="1" readingOrder="1"/>
    </xf>
    <xf numFmtId="0" fontId="46" fillId="0" borderId="8" xfId="0" applyFont="1" applyFill="1" applyBorder="1" applyAlignment="1">
      <alignment horizontal="center" vertical="center" wrapText="1" readingOrder="1"/>
    </xf>
    <xf numFmtId="0" fontId="4" fillId="0" borderId="10" xfId="0" applyFont="1" applyFill="1" applyBorder="1" applyAlignment="1">
      <alignment horizontal="center" vertical="center" wrapText="1" readingOrder="2"/>
    </xf>
    <xf numFmtId="0" fontId="4" fillId="0" borderId="36" xfId="0" applyFont="1" applyFill="1" applyBorder="1" applyAlignment="1">
      <alignment horizontal="center" vertical="center" wrapText="1" readingOrder="2"/>
    </xf>
    <xf numFmtId="0" fontId="4" fillId="0" borderId="0" xfId="0" applyFont="1" applyFill="1" applyAlignment="1">
      <alignment horizontal="center" vertical="center" wrapText="1" readingOrder="2"/>
    </xf>
    <xf numFmtId="0" fontId="4" fillId="0" borderId="8" xfId="0" applyFont="1" applyFill="1" applyBorder="1" applyAlignment="1">
      <alignment horizontal="center" vertical="center" wrapText="1" readingOrder="2"/>
    </xf>
    <xf numFmtId="0" fontId="4" fillId="0" borderId="5" xfId="0" applyFont="1" applyFill="1" applyBorder="1" applyAlignment="1">
      <alignment horizontal="center" vertical="center" wrapText="1" readingOrder="2"/>
    </xf>
    <xf numFmtId="0" fontId="4" fillId="0" borderId="35" xfId="0" applyFont="1" applyFill="1" applyBorder="1" applyAlignment="1">
      <alignment horizontal="center" vertical="center" wrapText="1" readingOrder="2"/>
    </xf>
    <xf numFmtId="0" fontId="3" fillId="0" borderId="37" xfId="0" applyFont="1" applyFill="1" applyBorder="1" applyAlignment="1">
      <alignment horizontal="center" vertical="center" wrapText="1" readingOrder="2"/>
    </xf>
    <xf numFmtId="0" fontId="48" fillId="0" borderId="0" xfId="0" applyFont="1" applyFill="1" applyAlignment="1">
      <alignment horizontal="center" vertical="center" wrapText="1" readingOrder="1"/>
    </xf>
    <xf numFmtId="164" fontId="48" fillId="0" borderId="0" xfId="0" applyNumberFormat="1" applyFont="1" applyFill="1" applyAlignment="1">
      <alignment horizontal="center" vertical="center" wrapText="1" readingOrder="1"/>
    </xf>
    <xf numFmtId="0" fontId="48" fillId="0" borderId="2" xfId="0" applyFont="1" applyFill="1" applyBorder="1" applyAlignment="1">
      <alignment horizontal="center" vertical="center" wrapText="1" readingOrder="1"/>
    </xf>
    <xf numFmtId="164" fontId="48" fillId="0" borderId="38" xfId="0" applyNumberFormat="1" applyFont="1" applyFill="1" applyBorder="1" applyAlignment="1">
      <alignment horizontal="center" vertical="center" wrapText="1" readingOrder="1"/>
    </xf>
    <xf numFmtId="0" fontId="3" fillId="0" borderId="1" xfId="0" applyFont="1" applyFill="1" applyBorder="1" applyAlignment="1">
      <alignment horizontal="center" vertical="center" wrapText="1" readingOrder="2"/>
    </xf>
    <xf numFmtId="0" fontId="20" fillId="0" borderId="26" xfId="0" applyFont="1" applyFill="1" applyBorder="1" applyAlignment="1">
      <alignment horizontal="center" vertical="center" wrapText="1" readingOrder="1"/>
    </xf>
    <xf numFmtId="0" fontId="6" fillId="0" borderId="17" xfId="0" applyFont="1" applyFill="1" applyBorder="1" applyAlignment="1">
      <alignment vertical="center" wrapText="1"/>
    </xf>
    <xf numFmtId="0" fontId="3" fillId="0" borderId="39" xfId="0" applyFont="1" applyFill="1" applyBorder="1" applyAlignment="1">
      <alignment vertical="center" wrapText="1"/>
    </xf>
    <xf numFmtId="0" fontId="3" fillId="0" borderId="17" xfId="0" applyFont="1" applyFill="1" applyBorder="1" applyAlignment="1">
      <alignment vertical="center" wrapText="1"/>
    </xf>
    <xf numFmtId="0" fontId="21" fillId="0" borderId="5" xfId="0" applyFont="1" applyFill="1" applyBorder="1" applyAlignment="1">
      <alignment horizontal="justify" vertical="center" wrapText="1"/>
    </xf>
    <xf numFmtId="0" fontId="6" fillId="0" borderId="17" xfId="0" applyFont="1" applyFill="1" applyBorder="1" applyAlignment="1">
      <alignment horizontal="justify" vertical="center" wrapText="1"/>
    </xf>
    <xf numFmtId="0" fontId="3" fillId="0" borderId="39" xfId="0" applyFont="1" applyFill="1" applyBorder="1" applyAlignment="1">
      <alignment horizontal="justify" vertical="center" wrapText="1"/>
    </xf>
    <xf numFmtId="0" fontId="34" fillId="0" borderId="5" xfId="0" applyFont="1" applyFill="1" applyBorder="1" applyAlignment="1">
      <alignment horizontal="justify" vertical="center" wrapText="1"/>
    </xf>
    <xf numFmtId="0" fontId="3" fillId="0" borderId="39" xfId="0" applyFont="1" applyFill="1" applyBorder="1" applyAlignment="1">
      <alignment horizontal="justify" vertical="center" wrapText="1" readingOrder="2"/>
    </xf>
    <xf numFmtId="0" fontId="6" fillId="0" borderId="39" xfId="0" applyFont="1" applyFill="1" applyBorder="1" applyAlignment="1">
      <alignment horizontal="justify" vertical="center" wrapText="1" readingOrder="2"/>
    </xf>
    <xf numFmtId="0" fontId="6" fillId="0" borderId="17" xfId="0" applyFont="1" applyFill="1" applyBorder="1" applyAlignment="1">
      <alignment vertical="center"/>
    </xf>
    <xf numFmtId="0" fontId="3" fillId="0" borderId="14" xfId="0" applyFont="1" applyFill="1" applyBorder="1" applyAlignment="1">
      <alignment horizontal="justify" vertical="center" wrapText="1" readingOrder="2"/>
    </xf>
    <xf numFmtId="0" fontId="3" fillId="0" borderId="3" xfId="0" applyNumberFormat="1" applyFont="1" applyFill="1" applyBorder="1" applyAlignment="1">
      <alignment horizontal="center" vertical="center" wrapText="1" readingOrder="2"/>
    </xf>
    <xf numFmtId="0" fontId="33" fillId="0" borderId="4" xfId="0" applyNumberFormat="1" applyFont="1" applyFill="1" applyBorder="1" applyAlignment="1">
      <alignment horizontal="center" vertical="center" wrapText="1" readingOrder="1"/>
    </xf>
    <xf numFmtId="164" fontId="20" fillId="0" borderId="36" xfId="0" applyNumberFormat="1" applyFont="1" applyFill="1" applyBorder="1" applyAlignment="1">
      <alignment horizontal="center" vertical="center" wrapText="1" readingOrder="1"/>
    </xf>
    <xf numFmtId="2" fontId="20" fillId="0" borderId="18" xfId="0" applyNumberFormat="1" applyFont="1" applyFill="1" applyBorder="1" applyAlignment="1">
      <alignment horizontal="center" vertical="center" wrapText="1" readingOrder="1"/>
    </xf>
    <xf numFmtId="2" fontId="20" fillId="0" borderId="4" xfId="0" applyNumberFormat="1" applyFont="1" applyFill="1" applyBorder="1" applyAlignment="1">
      <alignment horizontal="center" vertical="center" wrapText="1" readingOrder="1"/>
    </xf>
    <xf numFmtId="164" fontId="11" fillId="0" borderId="35" xfId="0" applyNumberFormat="1" applyFont="1" applyFill="1" applyBorder="1" applyAlignment="1">
      <alignment horizontal="center" vertical="center" wrapText="1" readingOrder="1"/>
    </xf>
    <xf numFmtId="164" fontId="11" fillId="0" borderId="6" xfId="0" applyNumberFormat="1" applyFont="1" applyFill="1" applyBorder="1" applyAlignment="1">
      <alignment horizontal="center" vertical="center" wrapText="1" readingOrder="1"/>
    </xf>
    <xf numFmtId="0" fontId="32" fillId="0" borderId="0" xfId="3"/>
    <xf numFmtId="0" fontId="19" fillId="0" borderId="2" xfId="3" applyFont="1" applyBorder="1" applyAlignment="1">
      <alignment horizontal="center" vertical="center" wrapText="1" readingOrder="1"/>
    </xf>
    <xf numFmtId="0" fontId="49" fillId="0" borderId="30" xfId="3" applyFont="1" applyBorder="1" applyAlignment="1">
      <alignment horizontal="center" vertical="center" wrapText="1" readingOrder="1"/>
    </xf>
    <xf numFmtId="0" fontId="11" fillId="0" borderId="40" xfId="3" applyFont="1" applyBorder="1" applyAlignment="1">
      <alignment horizontal="center" vertical="center" wrapText="1" readingOrder="1"/>
    </xf>
    <xf numFmtId="0" fontId="11" fillId="0" borderId="0" xfId="3" applyFont="1" applyBorder="1" applyAlignment="1">
      <alignment horizontal="center" vertical="center" wrapText="1" readingOrder="1"/>
    </xf>
    <xf numFmtId="0" fontId="50" fillId="0" borderId="20" xfId="3" applyFont="1" applyBorder="1" applyAlignment="1">
      <alignment horizontal="center" vertical="center" wrapText="1"/>
    </xf>
    <xf numFmtId="0" fontId="50" fillId="0" borderId="21" xfId="3" applyFont="1" applyBorder="1" applyAlignment="1">
      <alignment horizontal="center" vertical="center" wrapText="1"/>
    </xf>
    <xf numFmtId="0" fontId="50" fillId="0" borderId="36" xfId="3" applyFont="1" applyBorder="1" applyAlignment="1">
      <alignment vertical="center" wrapText="1"/>
    </xf>
    <xf numFmtId="0" fontId="51" fillId="0" borderId="10" xfId="3" applyFont="1" applyBorder="1" applyAlignment="1">
      <alignment vertical="center" wrapText="1"/>
    </xf>
    <xf numFmtId="0" fontId="11" fillId="0" borderId="16" xfId="3" applyFont="1" applyBorder="1" applyAlignment="1">
      <alignment horizontal="center" vertical="center" wrapText="1" readingOrder="1"/>
    </xf>
    <xf numFmtId="0" fontId="50" fillId="0" borderId="26" xfId="3" applyFont="1" applyBorder="1" applyAlignment="1">
      <alignment horizontal="center" vertical="center" wrapText="1"/>
    </xf>
    <xf numFmtId="0" fontId="50" fillId="0" borderId="18" xfId="3" applyFont="1" applyBorder="1" applyAlignment="1">
      <alignment vertical="center" wrapText="1"/>
    </xf>
    <xf numFmtId="0" fontId="51" fillId="0" borderId="17" xfId="3" applyFont="1" applyBorder="1" applyAlignment="1">
      <alignment vertical="center" wrapText="1"/>
    </xf>
    <xf numFmtId="0" fontId="11" fillId="0" borderId="28" xfId="3" applyFont="1" applyBorder="1" applyAlignment="1">
      <alignment horizontal="center" vertical="center" wrapText="1" readingOrder="1"/>
    </xf>
    <xf numFmtId="0" fontId="50" fillId="0" borderId="4" xfId="3" applyFont="1" applyBorder="1" applyAlignment="1">
      <alignment vertical="center" wrapText="1"/>
    </xf>
    <xf numFmtId="0" fontId="51" fillId="0" borderId="5" xfId="3" applyFont="1" applyBorder="1" applyAlignment="1">
      <alignment vertical="center" wrapText="1"/>
    </xf>
    <xf numFmtId="0" fontId="50" fillId="0" borderId="41" xfId="3" applyFont="1" applyBorder="1" applyAlignment="1">
      <alignment horizontal="center" vertical="center" wrapText="1"/>
    </xf>
    <xf numFmtId="0" fontId="50" fillId="0" borderId="42" xfId="3" applyFont="1" applyBorder="1" applyAlignment="1">
      <alignment vertical="center" wrapText="1"/>
    </xf>
    <xf numFmtId="0" fontId="51" fillId="0" borderId="43" xfId="3" applyFont="1" applyBorder="1" applyAlignment="1">
      <alignment vertical="center" wrapText="1"/>
    </xf>
    <xf numFmtId="0" fontId="10" fillId="0" borderId="21" xfId="3" applyFont="1" applyFill="1" applyBorder="1" applyAlignment="1">
      <alignment horizontal="center" vertical="center" wrapText="1"/>
    </xf>
    <xf numFmtId="0" fontId="10" fillId="0" borderId="4" xfId="3" applyFont="1" applyBorder="1" applyAlignment="1">
      <alignment vertical="center" wrapText="1"/>
    </xf>
    <xf numFmtId="0" fontId="6" fillId="0" borderId="5" xfId="3" applyFont="1" applyBorder="1" applyAlignment="1">
      <alignment vertical="center" wrapText="1"/>
    </xf>
    <xf numFmtId="0" fontId="52" fillId="0" borderId="0" xfId="0" applyFont="1" applyAlignment="1"/>
    <xf numFmtId="0" fontId="11" fillId="0" borderId="16" xfId="3" applyFont="1" applyFill="1" applyBorder="1" applyAlignment="1">
      <alignment horizontal="center" vertical="center" wrapText="1" readingOrder="1"/>
    </xf>
    <xf numFmtId="0" fontId="50" fillId="0" borderId="29" xfId="3" applyFont="1" applyBorder="1" applyAlignment="1">
      <alignment horizontal="center" vertical="center" wrapText="1"/>
    </xf>
    <xf numFmtId="0" fontId="50" fillId="0" borderId="31" xfId="3" applyFont="1" applyBorder="1" applyAlignment="1">
      <alignment vertical="center" wrapText="1"/>
    </xf>
    <xf numFmtId="0" fontId="51" fillId="0" borderId="16" xfId="3" applyFont="1" applyBorder="1" applyAlignment="1">
      <alignment horizontal="justify" vertical="center" wrapText="1"/>
    </xf>
    <xf numFmtId="0" fontId="53" fillId="0" borderId="0" xfId="0" applyFont="1" applyAlignment="1">
      <alignment vertical="center" wrapText="1"/>
    </xf>
    <xf numFmtId="0" fontId="0" fillId="0" borderId="0" xfId="0" applyFill="1" applyAlignment="1">
      <alignment vertical="center"/>
    </xf>
    <xf numFmtId="0" fontId="50" fillId="0" borderId="21" xfId="3" applyFont="1" applyFill="1" applyBorder="1" applyAlignment="1">
      <alignment horizontal="center" vertical="center" wrapText="1"/>
    </xf>
    <xf numFmtId="0" fontId="51" fillId="0" borderId="5" xfId="3" applyFont="1" applyFill="1" applyBorder="1" applyAlignment="1">
      <alignment horizontal="justify" vertical="center" wrapText="1"/>
    </xf>
    <xf numFmtId="0" fontId="11" fillId="0" borderId="28" xfId="3" applyFont="1" applyFill="1" applyBorder="1" applyAlignment="1">
      <alignment horizontal="center" vertical="center" wrapText="1" readingOrder="1"/>
    </xf>
    <xf numFmtId="0" fontId="50" fillId="0" borderId="29" xfId="3" applyFont="1" applyFill="1" applyBorder="1" applyAlignment="1">
      <alignment horizontal="center" vertical="center" wrapText="1"/>
    </xf>
    <xf numFmtId="0" fontId="50" fillId="0" borderId="31" xfId="3" applyFont="1" applyFill="1" applyBorder="1" applyAlignment="1">
      <alignment vertical="center" wrapText="1"/>
    </xf>
    <xf numFmtId="0" fontId="51" fillId="0" borderId="39" xfId="3" applyFont="1" applyFill="1" applyBorder="1" applyAlignment="1">
      <alignment horizontal="justify" vertical="center" wrapText="1"/>
    </xf>
    <xf numFmtId="0" fontId="51" fillId="0" borderId="17" xfId="3" applyFont="1" applyBorder="1" applyAlignment="1">
      <alignment horizontal="justify" vertical="center" wrapText="1"/>
    </xf>
    <xf numFmtId="0" fontId="51" fillId="0" borderId="5" xfId="3" applyFont="1" applyBorder="1" applyAlignment="1">
      <alignment horizontal="justify" vertical="center" wrapText="1"/>
    </xf>
    <xf numFmtId="0" fontId="51" fillId="0" borderId="39" xfId="3" applyFont="1" applyBorder="1" applyAlignment="1">
      <alignment horizontal="justify" vertical="center" wrapText="1"/>
    </xf>
    <xf numFmtId="0" fontId="11" fillId="0" borderId="0" xfId="3" applyFont="1" applyAlignment="1">
      <alignment horizontal="center" vertical="center" wrapText="1" readingOrder="1"/>
    </xf>
    <xf numFmtId="0" fontId="4" fillId="0" borderId="7" xfId="3" applyFont="1" applyBorder="1" applyAlignment="1">
      <alignment horizontal="center" vertical="center" wrapText="1"/>
    </xf>
    <xf numFmtId="0" fontId="1" fillId="0" borderId="0" xfId="3" applyFont="1"/>
    <xf numFmtId="2" fontId="0" fillId="0" borderId="0" xfId="0" applyNumberFormat="1"/>
    <xf numFmtId="0" fontId="55" fillId="0" borderId="0" xfId="0" applyFont="1" applyAlignment="1"/>
    <xf numFmtId="0" fontId="8" fillId="0" borderId="0" xfId="0" applyFont="1" applyAlignment="1">
      <alignment horizontal="right" vertical="center" readingOrder="2"/>
    </xf>
    <xf numFmtId="0" fontId="24" fillId="0" borderId="0" xfId="0" applyFont="1" applyFill="1" applyAlignment="1">
      <alignment horizontal="center"/>
    </xf>
    <xf numFmtId="0" fontId="24" fillId="0" borderId="0" xfId="0" applyFont="1" applyFill="1" applyAlignment="1"/>
    <xf numFmtId="0" fontId="0" fillId="0" borderId="41" xfId="0" applyBorder="1" applyAlignment="1">
      <alignment horizontal="center" vertical="center"/>
    </xf>
    <xf numFmtId="0" fontId="0" fillId="3" borderId="41" xfId="0" applyFill="1" applyBorder="1" applyAlignment="1">
      <alignment horizontal="center" vertical="center"/>
    </xf>
    <xf numFmtId="164" fontId="49" fillId="0" borderId="40" xfId="0" applyNumberFormat="1" applyFont="1" applyFill="1" applyBorder="1" applyAlignment="1">
      <alignment horizontal="center" vertical="center" wrapText="1" readingOrder="1"/>
    </xf>
    <xf numFmtId="0" fontId="49" fillId="0" borderId="40" xfId="0" applyFont="1" applyFill="1" applyBorder="1" applyAlignment="1">
      <alignment horizontal="center" vertical="center" wrapText="1" readingOrder="1"/>
    </xf>
    <xf numFmtId="1" fontId="49" fillId="0" borderId="40" xfId="0" applyNumberFormat="1" applyFont="1" applyFill="1" applyBorder="1" applyAlignment="1">
      <alignment horizontal="center" vertical="center" wrapText="1" readingOrder="1"/>
    </xf>
    <xf numFmtId="0" fontId="49" fillId="0" borderId="40" xfId="0" applyFont="1" applyFill="1" applyBorder="1" applyAlignment="1">
      <alignment horizontal="center" vertical="center" wrapText="1" readingOrder="2"/>
    </xf>
    <xf numFmtId="0" fontId="56" fillId="0" borderId="41" xfId="0" applyFont="1" applyFill="1" applyBorder="1" applyAlignment="1">
      <alignment horizontal="center" vertical="center" wrapText="1" readingOrder="2"/>
    </xf>
    <xf numFmtId="164" fontId="57" fillId="0" borderId="40" xfId="0" applyNumberFormat="1" applyFont="1" applyFill="1" applyBorder="1" applyAlignment="1">
      <alignment horizontal="center" vertical="center" wrapText="1" readingOrder="1"/>
    </xf>
    <xf numFmtId="0" fontId="49" fillId="0" borderId="28" xfId="0" applyFont="1" applyFill="1" applyBorder="1" applyAlignment="1">
      <alignment horizontal="center" vertical="center" wrapText="1" readingOrder="1"/>
    </xf>
    <xf numFmtId="0" fontId="17" fillId="0" borderId="28" xfId="0" applyFont="1" applyFill="1" applyBorder="1" applyAlignment="1">
      <alignment horizontal="center" vertical="center" wrapText="1" readingOrder="2"/>
    </xf>
    <xf numFmtId="0" fontId="17" fillId="0" borderId="29" xfId="0" applyFont="1" applyFill="1" applyBorder="1" applyAlignment="1">
      <alignment horizontal="center" vertical="center" wrapText="1" readingOrder="2"/>
    </xf>
    <xf numFmtId="164" fontId="57" fillId="0" borderId="0" xfId="0" applyNumberFormat="1" applyFont="1" applyFill="1" applyBorder="1" applyAlignment="1">
      <alignment horizontal="center" vertical="center" wrapText="1" readingOrder="1"/>
    </xf>
    <xf numFmtId="0" fontId="49" fillId="0" borderId="0" xfId="0" applyFont="1" applyFill="1" applyBorder="1" applyAlignment="1">
      <alignment horizontal="center" vertical="center" wrapText="1" readingOrder="1"/>
    </xf>
    <xf numFmtId="0" fontId="17" fillId="0" borderId="0" xfId="0" applyFont="1" applyFill="1" applyBorder="1" applyAlignment="1">
      <alignment horizontal="center" vertical="center" wrapText="1" readingOrder="2"/>
    </xf>
    <xf numFmtId="0" fontId="17" fillId="0" borderId="21" xfId="0" applyFont="1" applyFill="1" applyBorder="1" applyAlignment="1">
      <alignment horizontal="center" vertical="center" wrapText="1" readingOrder="2"/>
    </xf>
    <xf numFmtId="164" fontId="57" fillId="0" borderId="16" xfId="0" applyNumberFormat="1" applyFont="1" applyFill="1" applyBorder="1" applyAlignment="1">
      <alignment horizontal="center" vertical="center" wrapText="1" readingOrder="1"/>
    </xf>
    <xf numFmtId="0" fontId="49" fillId="0" borderId="16" xfId="0" applyFont="1" applyFill="1" applyBorder="1" applyAlignment="1">
      <alignment horizontal="center" vertical="center" wrapText="1" readingOrder="1"/>
    </xf>
    <xf numFmtId="0" fontId="17" fillId="0" borderId="16" xfId="0" applyFont="1" applyFill="1" applyBorder="1" applyAlignment="1">
      <alignment horizontal="center" vertical="center" wrapText="1" readingOrder="2"/>
    </xf>
    <xf numFmtId="0" fontId="17" fillId="0" borderId="26" xfId="0" applyFont="1" applyFill="1" applyBorder="1" applyAlignment="1">
      <alignment horizontal="center" vertical="center" wrapText="1" readingOrder="2"/>
    </xf>
    <xf numFmtId="164" fontId="57" fillId="0" borderId="28" xfId="0" applyNumberFormat="1" applyFont="1" applyFill="1" applyBorder="1" applyAlignment="1">
      <alignment horizontal="center" vertical="center" wrapText="1" readingOrder="1"/>
    </xf>
    <xf numFmtId="164" fontId="49" fillId="0" borderId="0" xfId="0" applyNumberFormat="1" applyFont="1" applyFill="1" applyBorder="1" applyAlignment="1">
      <alignment horizontal="center" vertical="center" wrapText="1" readingOrder="1"/>
    </xf>
    <xf numFmtId="1" fontId="49" fillId="0" borderId="0" xfId="0" applyNumberFormat="1" applyFont="1" applyFill="1" applyBorder="1" applyAlignment="1">
      <alignment horizontal="center" vertical="center" wrapText="1" readingOrder="1"/>
    </xf>
    <xf numFmtId="0" fontId="17" fillId="0" borderId="42" xfId="0" applyFont="1" applyFill="1" applyBorder="1" applyAlignment="1">
      <alignment horizontal="center" vertical="center" wrapText="1" readingOrder="2"/>
    </xf>
    <xf numFmtId="0" fontId="17" fillId="0" borderId="41" xfId="0" applyFont="1" applyFill="1" applyBorder="1" applyAlignment="1">
      <alignment horizontal="center" vertical="center" wrapText="1" readingOrder="2"/>
    </xf>
    <xf numFmtId="0" fontId="17" fillId="0" borderId="4" xfId="0" applyFont="1" applyFill="1" applyBorder="1" applyAlignment="1">
      <alignment horizontal="center" vertical="center" wrapText="1" readingOrder="2"/>
    </xf>
    <xf numFmtId="164" fontId="49" fillId="0" borderId="16" xfId="0" applyNumberFormat="1" applyFont="1" applyFill="1" applyBorder="1" applyAlignment="1">
      <alignment horizontal="center" vertical="center" wrapText="1" readingOrder="1"/>
    </xf>
    <xf numFmtId="0" fontId="17" fillId="0" borderId="18" xfId="0" applyFont="1" applyFill="1" applyBorder="1" applyAlignment="1">
      <alignment horizontal="center" vertical="center" wrapText="1" readingOrder="2"/>
    </xf>
    <xf numFmtId="164" fontId="49" fillId="0" borderId="28" xfId="0" applyNumberFormat="1" applyFont="1" applyFill="1" applyBorder="1" applyAlignment="1">
      <alignment horizontal="center" vertical="center" wrapText="1" readingOrder="1"/>
    </xf>
    <xf numFmtId="0" fontId="58" fillId="0" borderId="0" xfId="0" applyFont="1" applyFill="1" applyBorder="1" applyAlignment="1">
      <alignment horizontal="center" vertical="center" wrapText="1" readingOrder="1"/>
    </xf>
    <xf numFmtId="0" fontId="56" fillId="0" borderId="26" xfId="0" applyFont="1" applyFill="1" applyBorder="1" applyAlignment="1">
      <alignment horizontal="center" vertical="center" wrapText="1" readingOrder="2"/>
    </xf>
    <xf numFmtId="0" fontId="56" fillId="0" borderId="21" xfId="0" applyFont="1" applyFill="1" applyBorder="1" applyAlignment="1">
      <alignment horizontal="center" vertical="center" wrapText="1" readingOrder="2"/>
    </xf>
    <xf numFmtId="0" fontId="17" fillId="0" borderId="0" xfId="0" applyFont="1" applyFill="1" applyBorder="1" applyAlignment="1">
      <alignment horizontal="center" vertical="center" wrapText="1"/>
    </xf>
    <xf numFmtId="0" fontId="17" fillId="0" borderId="21" xfId="0" applyFont="1" applyFill="1" applyBorder="1" applyAlignment="1">
      <alignment horizontal="center" vertical="center" wrapText="1"/>
    </xf>
    <xf numFmtId="0" fontId="6" fillId="0" borderId="17" xfId="0" applyFont="1" applyFill="1" applyBorder="1" applyAlignment="1">
      <alignment horizontal="center" vertical="center" wrapText="1" readingOrder="2"/>
    </xf>
    <xf numFmtId="0" fontId="6" fillId="0" borderId="5" xfId="0" applyFont="1" applyFill="1" applyBorder="1" applyAlignment="1">
      <alignment horizontal="center" vertical="center" wrapText="1" readingOrder="2"/>
    </xf>
    <xf numFmtId="0" fontId="49" fillId="0" borderId="0" xfId="0" applyFont="1" applyBorder="1" applyAlignment="1">
      <alignment horizontal="center" vertical="center" wrapText="1" readingOrder="1"/>
    </xf>
    <xf numFmtId="0" fontId="17" fillId="0" borderId="0" xfId="0" applyFont="1" applyBorder="1" applyAlignment="1">
      <alignment horizontal="center" vertical="center" wrapText="1"/>
    </xf>
    <xf numFmtId="0" fontId="17" fillId="0" borderId="21" xfId="0" applyFont="1" applyBorder="1" applyAlignment="1">
      <alignment horizontal="center" vertical="center" wrapText="1"/>
    </xf>
    <xf numFmtId="0" fontId="6" fillId="0" borderId="5" xfId="0" applyFont="1" applyBorder="1" applyAlignment="1">
      <alignment horizontal="center" vertical="center" wrapText="1" readingOrder="2"/>
    </xf>
    <xf numFmtId="0" fontId="4" fillId="0" borderId="7" xfId="0" applyFont="1" applyBorder="1" applyAlignment="1">
      <alignment horizontal="center" vertical="center" wrapText="1"/>
    </xf>
    <xf numFmtId="0" fontId="3" fillId="0" borderId="11" xfId="0" applyFont="1" applyBorder="1" applyAlignment="1">
      <alignment horizontal="center" vertical="center" wrapText="1"/>
    </xf>
    <xf numFmtId="0" fontId="40" fillId="0" borderId="0" xfId="0" applyFont="1" applyFill="1"/>
    <xf numFmtId="0" fontId="0" fillId="0" borderId="0" xfId="0" applyAlignment="1">
      <alignment wrapText="1"/>
    </xf>
    <xf numFmtId="164" fontId="11" fillId="0" borderId="4" xfId="0" applyNumberFormat="1" applyFont="1" applyFill="1" applyBorder="1" applyAlignment="1">
      <alignment horizontal="center" vertical="center" wrapText="1" readingOrder="1"/>
    </xf>
    <xf numFmtId="0" fontId="0" fillId="0" borderId="0" xfId="0" applyBorder="1" applyAlignment="1">
      <alignment horizontal="center" vertical="center"/>
    </xf>
    <xf numFmtId="164" fontId="11" fillId="0" borderId="18" xfId="0" applyNumberFormat="1" applyFont="1" applyFill="1" applyBorder="1" applyAlignment="1">
      <alignment horizontal="center" vertical="center" wrapText="1" readingOrder="1"/>
    </xf>
    <xf numFmtId="0" fontId="0" fillId="0" borderId="0" xfId="0" applyAlignment="1">
      <alignment readingOrder="2"/>
    </xf>
    <xf numFmtId="1" fontId="0" fillId="0" borderId="0" xfId="0" applyNumberFormat="1"/>
    <xf numFmtId="0" fontId="11" fillId="0" borderId="31" xfId="0" applyFont="1" applyFill="1" applyBorder="1" applyAlignment="1">
      <alignment horizontal="center" vertical="center" wrapText="1" readingOrder="1"/>
    </xf>
    <xf numFmtId="0" fontId="21" fillId="0" borderId="5" xfId="0" applyFont="1" applyFill="1" applyBorder="1" applyAlignment="1">
      <alignment horizontal="justify" vertical="center" wrapText="1" readingOrder="2"/>
    </xf>
    <xf numFmtId="0" fontId="0" fillId="0" borderId="0" xfId="0" applyFont="1" applyFill="1" applyAlignment="1">
      <alignment readingOrder="2"/>
    </xf>
    <xf numFmtId="164" fontId="8" fillId="0" borderId="0" xfId="0" applyNumberFormat="1" applyFont="1" applyFill="1" applyBorder="1" applyAlignment="1">
      <alignment horizontal="right" vertical="center" readingOrder="2"/>
    </xf>
    <xf numFmtId="0" fontId="8" fillId="0" borderId="0" xfId="0" applyFont="1" applyFill="1" applyBorder="1" applyAlignment="1">
      <alignment horizontal="right" vertical="center" readingOrder="2"/>
    </xf>
    <xf numFmtId="0" fontId="0" fillId="0" borderId="5" xfId="0" applyFont="1" applyFill="1" applyBorder="1" applyAlignment="1">
      <alignment readingOrder="2"/>
    </xf>
    <xf numFmtId="0" fontId="11" fillId="0" borderId="0" xfId="0" applyFont="1" applyFill="1" applyBorder="1" applyAlignment="1">
      <alignment horizontal="center" vertical="center"/>
    </xf>
    <xf numFmtId="164" fontId="11" fillId="0" borderId="44" xfId="0" applyNumberFormat="1" applyFont="1" applyFill="1" applyBorder="1" applyAlignment="1">
      <alignment horizontal="center" vertical="center" wrapText="1" readingOrder="1"/>
    </xf>
    <xf numFmtId="0" fontId="0" fillId="0" borderId="34" xfId="0" applyFont="1" applyFill="1" applyBorder="1" applyAlignment="1">
      <alignment horizontal="center" vertical="center" readingOrder="2"/>
    </xf>
    <xf numFmtId="0" fontId="56" fillId="0" borderId="44" xfId="0" applyFont="1" applyFill="1" applyBorder="1" applyAlignment="1">
      <alignment horizontal="center" vertical="center" wrapText="1" readingOrder="2"/>
    </xf>
    <xf numFmtId="1" fontId="11" fillId="0" borderId="16" xfId="0" applyNumberFormat="1" applyFont="1" applyFill="1" applyBorder="1" applyAlignment="1">
      <alignment horizontal="center" vertical="center" wrapText="1" readingOrder="1"/>
    </xf>
    <xf numFmtId="1" fontId="11" fillId="0" borderId="16" xfId="0" applyNumberFormat="1" applyFont="1" applyFill="1" applyBorder="1" applyAlignment="1">
      <alignment horizontal="center" vertical="center"/>
    </xf>
    <xf numFmtId="1" fontId="11" fillId="0" borderId="0" xfId="0" applyNumberFormat="1" applyFont="1" applyFill="1" applyBorder="1" applyAlignment="1">
      <alignment horizontal="center" vertical="center"/>
    </xf>
    <xf numFmtId="0" fontId="11" fillId="0" borderId="16" xfId="0" applyFont="1" applyFill="1" applyBorder="1" applyAlignment="1">
      <alignment horizontal="center" vertical="center" wrapText="1" readingOrder="2"/>
    </xf>
    <xf numFmtId="0" fontId="11" fillId="0" borderId="16" xfId="0" applyFont="1" applyFill="1" applyBorder="1" applyAlignment="1">
      <alignment horizontal="center" vertical="center"/>
    </xf>
    <xf numFmtId="49" fontId="61" fillId="0" borderId="28" xfId="0" applyNumberFormat="1" applyFont="1" applyFill="1" applyBorder="1" applyAlignment="1">
      <alignment horizontal="center" vertical="center"/>
    </xf>
    <xf numFmtId="49" fontId="61" fillId="0" borderId="0" xfId="0" applyNumberFormat="1" applyFont="1" applyFill="1" applyBorder="1" applyAlignment="1">
      <alignment horizontal="center" vertical="center"/>
    </xf>
    <xf numFmtId="0" fontId="11" fillId="0" borderId="0" xfId="0" applyFont="1" applyFill="1" applyBorder="1" applyAlignment="1">
      <alignment horizontal="center" vertical="center" wrapText="1" readingOrder="2"/>
    </xf>
    <xf numFmtId="0" fontId="11" fillId="0" borderId="28" xfId="0" applyFont="1" applyFill="1" applyBorder="1" applyAlignment="1">
      <alignment horizontal="center" vertical="center"/>
    </xf>
    <xf numFmtId="0" fontId="11" fillId="0" borderId="40" xfId="0" applyFont="1" applyFill="1" applyBorder="1" applyAlignment="1">
      <alignment horizontal="center" vertical="center"/>
    </xf>
    <xf numFmtId="164" fontId="11" fillId="0" borderId="28" xfId="0" applyNumberFormat="1" applyFont="1" applyFill="1" applyBorder="1" applyAlignment="1">
      <alignment horizontal="center" vertical="center" wrapText="1" readingOrder="1"/>
    </xf>
    <xf numFmtId="0" fontId="17" fillId="0" borderId="43" xfId="0" applyFont="1" applyFill="1" applyBorder="1" applyAlignment="1">
      <alignment horizontal="center" vertical="center" wrapText="1" readingOrder="2"/>
    </xf>
    <xf numFmtId="0" fontId="11" fillId="0" borderId="16" xfId="0" applyFont="1" applyFill="1" applyBorder="1" applyAlignment="1">
      <alignment horizontal="center" vertical="center" wrapText="1" readingOrder="1"/>
    </xf>
    <xf numFmtId="0" fontId="11" fillId="0" borderId="18" xfId="0" applyFont="1" applyFill="1" applyBorder="1" applyAlignment="1">
      <alignment horizontal="center" vertical="center" wrapText="1" readingOrder="1"/>
    </xf>
    <xf numFmtId="0" fontId="11" fillId="0" borderId="0" xfId="0" applyFont="1" applyFill="1" applyBorder="1" applyAlignment="1">
      <alignment horizontal="center" vertical="center" wrapText="1" readingOrder="1"/>
    </xf>
    <xf numFmtId="0" fontId="11" fillId="0" borderId="8" xfId="0" applyFont="1" applyFill="1" applyBorder="1" applyAlignment="1">
      <alignment horizontal="center" vertical="center"/>
    </xf>
    <xf numFmtId="49" fontId="61" fillId="0" borderId="8" xfId="0" applyNumberFormat="1" applyFont="1" applyFill="1" applyBorder="1" applyAlignment="1">
      <alignment horizontal="center" vertical="center"/>
    </xf>
    <xf numFmtId="0" fontId="17" fillId="0" borderId="32" xfId="0" applyFont="1" applyFill="1" applyBorder="1" applyAlignment="1">
      <alignment horizontal="center" vertical="center" wrapText="1" readingOrder="2"/>
    </xf>
    <xf numFmtId="0" fontId="17" fillId="0" borderId="13" xfId="0" applyFont="1" applyFill="1" applyBorder="1" applyAlignment="1">
      <alignment horizontal="center" vertical="center" wrapText="1" readingOrder="2"/>
    </xf>
    <xf numFmtId="0" fontId="3" fillId="0" borderId="1" xfId="0" applyFont="1" applyBorder="1" applyAlignment="1">
      <alignment horizontal="center" vertical="center" wrapText="1" readingOrder="2"/>
    </xf>
    <xf numFmtId="0" fontId="3" fillId="0" borderId="37" xfId="0" applyFont="1" applyBorder="1" applyAlignment="1">
      <alignment horizontal="center" vertical="center" wrapText="1" readingOrder="2"/>
    </xf>
    <xf numFmtId="1" fontId="62" fillId="0" borderId="0" xfId="0" applyNumberFormat="1" applyFont="1" applyFill="1"/>
    <xf numFmtId="0" fontId="63" fillId="0" borderId="0" xfId="0" applyFont="1" applyFill="1" applyAlignment="1">
      <alignment vertical="center"/>
    </xf>
    <xf numFmtId="164" fontId="11" fillId="0" borderId="12" xfId="0" applyNumberFormat="1" applyFont="1" applyFill="1" applyBorder="1" applyAlignment="1">
      <alignment horizontal="center" vertical="center" wrapText="1" readingOrder="1"/>
    </xf>
    <xf numFmtId="164" fontId="20" fillId="0" borderId="12" xfId="0" applyNumberFormat="1" applyFont="1" applyFill="1" applyBorder="1" applyAlignment="1">
      <alignment horizontal="center" vertical="center" wrapText="1" readingOrder="1"/>
    </xf>
    <xf numFmtId="0" fontId="6" fillId="0" borderId="4" xfId="0" applyFont="1" applyFill="1" applyBorder="1" applyAlignment="1">
      <alignment horizontal="right" vertical="center" wrapText="1" readingOrder="2"/>
    </xf>
    <xf numFmtId="0" fontId="8" fillId="0" borderId="0" xfId="0" applyFont="1" applyFill="1" applyBorder="1" applyAlignment="1">
      <alignment vertical="center" wrapText="1" readingOrder="2"/>
    </xf>
    <xf numFmtId="0" fontId="64" fillId="0" borderId="22" xfId="0" applyFont="1" applyFill="1" applyBorder="1" applyAlignment="1">
      <alignment horizontal="center" vertical="center" wrapText="1" readingOrder="2"/>
    </xf>
    <xf numFmtId="0" fontId="64" fillId="0" borderId="12" xfId="0" applyFont="1" applyFill="1" applyBorder="1" applyAlignment="1">
      <alignment horizontal="center" vertical="center" wrapText="1" readingOrder="2"/>
    </xf>
    <xf numFmtId="164" fontId="61" fillId="0" borderId="0" xfId="0" applyNumberFormat="1" applyFont="1" applyFill="1" applyBorder="1" applyAlignment="1">
      <alignment horizontal="center" vertical="center" wrapText="1" readingOrder="1"/>
    </xf>
    <xf numFmtId="164" fontId="11" fillId="0" borderId="40" xfId="0" applyNumberFormat="1" applyFont="1" applyFill="1" applyBorder="1" applyAlignment="1">
      <alignment horizontal="center" vertical="center" wrapText="1" readingOrder="1"/>
    </xf>
    <xf numFmtId="0" fontId="17" fillId="0" borderId="40" xfId="0" applyFont="1" applyFill="1" applyBorder="1" applyAlignment="1">
      <alignment horizontal="center" vertical="center" wrapText="1" readingOrder="2"/>
    </xf>
    <xf numFmtId="164" fontId="61" fillId="0" borderId="16" xfId="0" applyNumberFormat="1" applyFont="1" applyFill="1" applyBorder="1" applyAlignment="1">
      <alignment horizontal="center" vertical="center" wrapText="1" readingOrder="1"/>
    </xf>
    <xf numFmtId="0" fontId="17" fillId="0" borderId="28" xfId="0" applyFont="1" applyFill="1" applyBorder="1" applyAlignment="1">
      <alignment vertical="center" wrapText="1" readingOrder="2"/>
    </xf>
    <xf numFmtId="49" fontId="61" fillId="0" borderId="28" xfId="0" applyNumberFormat="1" applyFont="1" applyFill="1" applyBorder="1" applyAlignment="1">
      <alignment horizontal="center" vertical="center" wrapText="1" readingOrder="1"/>
    </xf>
    <xf numFmtId="1" fontId="11" fillId="0" borderId="1" xfId="0" applyNumberFormat="1" applyFont="1" applyFill="1" applyBorder="1" applyAlignment="1">
      <alignment horizontal="center" vertical="center" wrapText="1" readingOrder="1"/>
    </xf>
    <xf numFmtId="0" fontId="17" fillId="0" borderId="27" xfId="0" applyFont="1" applyFill="1" applyBorder="1" applyAlignment="1">
      <alignment horizontal="center" vertical="center" wrapText="1" readingOrder="2"/>
    </xf>
    <xf numFmtId="0" fontId="17" fillId="0" borderId="1" xfId="0" applyFont="1" applyFill="1" applyBorder="1" applyAlignment="1">
      <alignment horizontal="center" vertical="center" wrapText="1" readingOrder="2"/>
    </xf>
    <xf numFmtId="0" fontId="63" fillId="0" borderId="0" xfId="0" applyFont="1" applyFill="1" applyBorder="1" applyAlignment="1">
      <alignment vertical="center"/>
    </xf>
    <xf numFmtId="164" fontId="19" fillId="0" borderId="12" xfId="0" applyNumberFormat="1" applyFont="1" applyFill="1" applyBorder="1" applyAlignment="1">
      <alignment horizontal="center" vertical="center" wrapText="1" readingOrder="1"/>
    </xf>
    <xf numFmtId="164" fontId="19" fillId="0" borderId="14" xfId="0" applyNumberFormat="1" applyFont="1" applyFill="1" applyBorder="1" applyAlignment="1">
      <alignment horizontal="center" vertical="center" wrapText="1" readingOrder="1"/>
    </xf>
    <xf numFmtId="164" fontId="19" fillId="0" borderId="33" xfId="0" applyNumberFormat="1" applyFont="1" applyFill="1" applyBorder="1" applyAlignment="1">
      <alignment horizontal="center" vertical="center" wrapText="1" readingOrder="1"/>
    </xf>
    <xf numFmtId="0" fontId="3" fillId="0" borderId="14" xfId="0" applyFont="1" applyBorder="1" applyAlignment="1">
      <alignment horizontal="right" vertical="center" wrapText="1" readingOrder="2"/>
    </xf>
    <xf numFmtId="164" fontId="18" fillId="0" borderId="7" xfId="0" applyNumberFormat="1" applyFont="1" applyFill="1" applyBorder="1" applyAlignment="1">
      <alignment horizontal="center" vertical="center" wrapText="1" readingOrder="1"/>
    </xf>
    <xf numFmtId="164" fontId="18" fillId="0" borderId="10" xfId="0" applyNumberFormat="1" applyFont="1" applyFill="1" applyBorder="1" applyAlignment="1">
      <alignment horizontal="center" vertical="center" wrapText="1" readingOrder="1"/>
    </xf>
    <xf numFmtId="164" fontId="18" fillId="0" borderId="36" xfId="0" applyNumberFormat="1" applyFont="1" applyFill="1" applyBorder="1" applyAlignment="1">
      <alignment horizontal="center" vertical="center" wrapText="1" readingOrder="1"/>
    </xf>
    <xf numFmtId="0" fontId="3" fillId="0" borderId="10" xfId="0" applyFont="1" applyBorder="1" applyAlignment="1">
      <alignment horizontal="right" vertical="center" wrapText="1" readingOrder="2"/>
    </xf>
    <xf numFmtId="0" fontId="6" fillId="0" borderId="5" xfId="0" applyFont="1" applyBorder="1" applyAlignment="1">
      <alignment horizontal="right" vertical="center" wrapText="1" readingOrder="2"/>
    </xf>
    <xf numFmtId="0" fontId="11" fillId="0" borderId="5" xfId="0" applyFont="1" applyFill="1" applyBorder="1" applyAlignment="1">
      <alignment horizontal="center" vertical="center" wrapText="1" readingOrder="1"/>
    </xf>
    <xf numFmtId="0" fontId="3" fillId="0" borderId="5" xfId="0" applyFont="1" applyBorder="1" applyAlignment="1">
      <alignment horizontal="right" vertical="center" wrapText="1" readingOrder="2"/>
    </xf>
    <xf numFmtId="164" fontId="11" fillId="0" borderId="7" xfId="0" applyNumberFormat="1" applyFont="1" applyFill="1" applyBorder="1" applyAlignment="1">
      <alignment horizontal="center" vertical="center" wrapText="1" readingOrder="1"/>
    </xf>
    <xf numFmtId="164" fontId="11" fillId="0" borderId="10" xfId="0" applyNumberFormat="1" applyFont="1" applyFill="1" applyBorder="1" applyAlignment="1">
      <alignment horizontal="center" vertical="center" wrapText="1" readingOrder="1"/>
    </xf>
    <xf numFmtId="164" fontId="11" fillId="0" borderId="36" xfId="0" applyNumberFormat="1" applyFont="1" applyFill="1" applyBorder="1" applyAlignment="1">
      <alignment horizontal="center" vertical="center" wrapText="1" readingOrder="1"/>
    </xf>
    <xf numFmtId="0" fontId="6" fillId="0" borderId="10" xfId="0" applyFont="1" applyBorder="1" applyAlignment="1">
      <alignment horizontal="right" vertical="center" wrapText="1" readingOrder="2"/>
    </xf>
    <xf numFmtId="0" fontId="66" fillId="0" borderId="0" xfId="0" applyFont="1" applyAlignment="1">
      <alignment horizontal="center" vertical="center" wrapText="1" readingOrder="2"/>
    </xf>
    <xf numFmtId="0" fontId="66" fillId="0" borderId="0" xfId="0" applyFont="1" applyBorder="1" applyAlignment="1">
      <alignment horizontal="center" vertical="center" wrapText="1" readingOrder="2"/>
    </xf>
    <xf numFmtId="0" fontId="66" fillId="0" borderId="5" xfId="0" applyFont="1" applyBorder="1" applyAlignment="1">
      <alignment horizontal="center" vertical="center" wrapText="1" readingOrder="2"/>
    </xf>
    <xf numFmtId="0" fontId="66" fillId="0" borderId="4" xfId="0" applyFont="1" applyBorder="1" applyAlignment="1">
      <alignment horizontal="center" vertical="center" wrapText="1" readingOrder="2"/>
    </xf>
    <xf numFmtId="0" fontId="3" fillId="0" borderId="3" xfId="0" applyFont="1" applyBorder="1" applyAlignment="1">
      <alignment horizontal="center" vertical="center" wrapText="1" readingOrder="2"/>
    </xf>
    <xf numFmtId="0" fontId="62" fillId="0" borderId="0" xfId="0" applyFont="1"/>
    <xf numFmtId="0" fontId="3" fillId="0" borderId="0" xfId="0" applyFont="1" applyBorder="1" applyAlignment="1">
      <alignment horizontal="justify" vertical="center" wrapText="1" readingOrder="2"/>
    </xf>
    <xf numFmtId="164" fontId="11" fillId="0" borderId="22" xfId="0" applyNumberFormat="1" applyFont="1" applyFill="1" applyBorder="1" applyAlignment="1">
      <alignment horizontal="center" vertical="center" wrapText="1" readingOrder="1"/>
    </xf>
    <xf numFmtId="164" fontId="11" fillId="0" borderId="14" xfId="0" applyNumberFormat="1" applyFont="1" applyFill="1" applyBorder="1" applyAlignment="1">
      <alignment horizontal="center" vertical="center" wrapText="1" readingOrder="1"/>
    </xf>
    <xf numFmtId="0" fontId="3" fillId="0" borderId="14" xfId="0" applyFont="1" applyBorder="1" applyAlignment="1">
      <alignment horizontal="justify" vertical="center" wrapText="1" readingOrder="2"/>
    </xf>
    <xf numFmtId="164" fontId="12" fillId="0" borderId="7" xfId="0" applyNumberFormat="1" applyFont="1" applyFill="1" applyBorder="1" applyAlignment="1">
      <alignment horizontal="center" vertical="center" wrapText="1" readingOrder="1"/>
    </xf>
    <xf numFmtId="0" fontId="12" fillId="0" borderId="7" xfId="0" applyFont="1" applyFill="1" applyBorder="1" applyAlignment="1">
      <alignment horizontal="center" vertical="center" wrapText="1" readingOrder="1"/>
    </xf>
    <xf numFmtId="164" fontId="12" fillId="0" borderId="20" xfId="0" applyNumberFormat="1" applyFont="1" applyFill="1" applyBorder="1" applyAlignment="1">
      <alignment horizontal="center" vertical="center" wrapText="1" readingOrder="1"/>
    </xf>
    <xf numFmtId="164" fontId="12" fillId="0" borderId="10" xfId="0" applyNumberFormat="1" applyFont="1" applyFill="1" applyBorder="1" applyAlignment="1">
      <alignment horizontal="center" vertical="center" wrapText="1" readingOrder="1"/>
    </xf>
    <xf numFmtId="0" fontId="12" fillId="0" borderId="0" xfId="0" applyFont="1" applyFill="1" applyAlignment="1">
      <alignment horizontal="center" vertical="center" wrapText="1" readingOrder="1"/>
    </xf>
    <xf numFmtId="164" fontId="12" fillId="0" borderId="21" xfId="0" applyNumberFormat="1" applyFont="1" applyFill="1" applyBorder="1" applyAlignment="1">
      <alignment horizontal="center" vertical="center" wrapText="1" readingOrder="1"/>
    </xf>
    <xf numFmtId="164" fontId="12" fillId="0" borderId="5" xfId="0" applyNumberFormat="1" applyFont="1" applyFill="1" applyBorder="1" applyAlignment="1">
      <alignment horizontal="center" vertical="center" wrapText="1" readingOrder="1"/>
    </xf>
    <xf numFmtId="164" fontId="12" fillId="0" borderId="0" xfId="0" applyNumberFormat="1" applyFont="1" applyFill="1" applyAlignment="1">
      <alignment horizontal="center" vertical="center" wrapText="1" readingOrder="1"/>
    </xf>
    <xf numFmtId="2" fontId="12" fillId="0" borderId="0" xfId="0" applyNumberFormat="1" applyFont="1" applyFill="1" applyAlignment="1">
      <alignment horizontal="center" vertical="center" wrapText="1" readingOrder="1"/>
    </xf>
    <xf numFmtId="0" fontId="6" fillId="0" borderId="5" xfId="0" applyFont="1" applyBorder="1" applyAlignment="1">
      <alignment horizontal="justify" vertical="center" wrapText="1" readingOrder="2"/>
    </xf>
    <xf numFmtId="165" fontId="12" fillId="0" borderId="0" xfId="0" applyNumberFormat="1" applyFont="1" applyFill="1" applyAlignment="1">
      <alignment horizontal="center" vertical="center" wrapText="1" readingOrder="1"/>
    </xf>
    <xf numFmtId="0" fontId="69" fillId="0" borderId="7" xfId="0" applyFont="1" applyFill="1" applyBorder="1" applyAlignment="1">
      <alignment horizontal="center" vertical="center" wrapText="1" readingOrder="2"/>
    </xf>
    <xf numFmtId="0" fontId="8" fillId="0" borderId="0" xfId="0" applyFont="1" applyFill="1"/>
    <xf numFmtId="49" fontId="61" fillId="0" borderId="11" xfId="0" applyNumberFormat="1" applyFont="1" applyFill="1" applyBorder="1" applyAlignment="1">
      <alignment horizontal="center" vertical="center" wrapText="1" readingOrder="1"/>
    </xf>
    <xf numFmtId="49" fontId="61" fillId="0" borderId="0" xfId="0" applyNumberFormat="1" applyFont="1" applyFill="1" applyBorder="1" applyAlignment="1">
      <alignment horizontal="center" vertical="center" wrapText="1" readingOrder="1"/>
    </xf>
    <xf numFmtId="49" fontId="61" fillId="0" borderId="4" xfId="0" applyNumberFormat="1" applyFont="1" applyFill="1" applyBorder="1" applyAlignment="1">
      <alignment horizontal="center" vertical="center" wrapText="1" readingOrder="1"/>
    </xf>
    <xf numFmtId="0" fontId="8" fillId="0" borderId="11" xfId="0" applyFont="1" applyFill="1" applyBorder="1" applyAlignment="1">
      <alignment horizontal="right" vertical="center" readingOrder="2"/>
    </xf>
    <xf numFmtId="164" fontId="18" fillId="0" borderId="45" xfId="0" applyNumberFormat="1" applyFont="1" applyFill="1" applyBorder="1" applyAlignment="1">
      <alignment horizontal="center" vertical="center" wrapText="1" readingOrder="1"/>
    </xf>
    <xf numFmtId="164" fontId="18" fillId="0" borderId="46" xfId="0" applyNumberFormat="1" applyFont="1" applyFill="1" applyBorder="1" applyAlignment="1">
      <alignment horizontal="center" vertical="center" wrapText="1" readingOrder="1"/>
    </xf>
    <xf numFmtId="49" fontId="61" fillId="0" borderId="12" xfId="0" applyNumberFormat="1" applyFont="1" applyFill="1" applyBorder="1" applyAlignment="1">
      <alignment horizontal="center" vertical="center" wrapText="1" readingOrder="1"/>
    </xf>
    <xf numFmtId="0" fontId="18" fillId="0" borderId="45" xfId="0" applyFont="1" applyFill="1" applyBorder="1" applyAlignment="1">
      <alignment horizontal="center" vertical="center" wrapText="1" readingOrder="1"/>
    </xf>
    <xf numFmtId="0" fontId="3" fillId="0" borderId="33" xfId="0" applyFont="1" applyFill="1" applyBorder="1" applyAlignment="1">
      <alignment horizontal="right" vertical="center" wrapText="1" readingOrder="2"/>
    </xf>
    <xf numFmtId="0" fontId="11" fillId="0" borderId="17" xfId="0" applyFont="1" applyFill="1" applyBorder="1" applyAlignment="1">
      <alignment horizontal="center" vertical="center" wrapText="1" readingOrder="1"/>
    </xf>
    <xf numFmtId="49" fontId="61" fillId="0" borderId="16" xfId="0" applyNumberFormat="1" applyFont="1" applyFill="1" applyBorder="1" applyAlignment="1">
      <alignment horizontal="center" vertical="center" wrapText="1" readingOrder="1"/>
    </xf>
    <xf numFmtId="0" fontId="6" fillId="0" borderId="18" xfId="0" applyFont="1" applyFill="1" applyBorder="1" applyAlignment="1">
      <alignment horizontal="right" vertical="center" wrapText="1" readingOrder="2"/>
    </xf>
    <xf numFmtId="164" fontId="18" fillId="0" borderId="42" xfId="0" applyNumberFormat="1" applyFont="1" applyFill="1" applyBorder="1" applyAlignment="1">
      <alignment horizontal="center" vertical="center" wrapText="1" readingOrder="1"/>
    </xf>
    <xf numFmtId="164" fontId="18" fillId="0" borderId="43" xfId="0" applyNumberFormat="1" applyFont="1" applyFill="1" applyBorder="1" applyAlignment="1">
      <alignment horizontal="center" vertical="center" wrapText="1" readingOrder="1"/>
    </xf>
    <xf numFmtId="0" fontId="18" fillId="0" borderId="42" xfId="0" applyFont="1" applyFill="1" applyBorder="1" applyAlignment="1">
      <alignment horizontal="center" vertical="center" wrapText="1" readingOrder="1"/>
    </xf>
    <xf numFmtId="0" fontId="3" fillId="0" borderId="18" xfId="0" applyFont="1" applyFill="1" applyBorder="1" applyAlignment="1">
      <alignment horizontal="right" vertical="center" wrapText="1" readingOrder="2"/>
    </xf>
    <xf numFmtId="164" fontId="11" fillId="0" borderId="31" xfId="0" applyNumberFormat="1" applyFont="1" applyFill="1" applyBorder="1" applyAlignment="1">
      <alignment horizontal="center" vertical="center" wrapText="1" readingOrder="1"/>
    </xf>
    <xf numFmtId="0" fontId="6" fillId="0" borderId="31" xfId="0" applyFont="1" applyFill="1" applyBorder="1" applyAlignment="1">
      <alignment horizontal="right" vertical="center" wrapText="1" readingOrder="2"/>
    </xf>
    <xf numFmtId="0" fontId="11" fillId="0" borderId="42" xfId="0" applyFont="1" applyFill="1" applyBorder="1" applyAlignment="1">
      <alignment horizontal="center" vertical="center" wrapText="1" readingOrder="1"/>
    </xf>
    <xf numFmtId="0" fontId="11" fillId="0" borderId="39" xfId="0" applyFont="1" applyFill="1" applyBorder="1" applyAlignment="1">
      <alignment horizontal="center" vertical="center" wrapText="1" readingOrder="1"/>
    </xf>
    <xf numFmtId="0" fontId="18" fillId="0" borderId="0" xfId="0" applyFont="1" applyFill="1" applyBorder="1" applyAlignment="1">
      <alignment horizontal="center" vertical="center" wrapText="1" readingOrder="1"/>
    </xf>
    <xf numFmtId="0" fontId="18" fillId="0" borderId="4" xfId="0" applyFont="1" applyFill="1" applyBorder="1" applyAlignment="1">
      <alignment horizontal="center" vertical="center" wrapText="1" readingOrder="1"/>
    </xf>
    <xf numFmtId="0" fontId="3" fillId="0" borderId="4" xfId="0" applyFont="1" applyFill="1" applyBorder="1" applyAlignment="1">
      <alignment horizontal="right" vertical="center" wrapText="1" readingOrder="2"/>
    </xf>
    <xf numFmtId="0" fontId="18" fillId="0" borderId="18" xfId="0" applyFont="1" applyFill="1" applyBorder="1" applyAlignment="1">
      <alignment horizontal="center" vertical="center" wrapText="1" readingOrder="1"/>
    </xf>
    <xf numFmtId="0" fontId="18" fillId="0" borderId="17" xfId="0" applyFont="1" applyFill="1" applyBorder="1" applyAlignment="1">
      <alignment horizontal="center" vertical="center" wrapText="1" readingOrder="1"/>
    </xf>
    <xf numFmtId="0" fontId="11" fillId="0" borderId="28" xfId="0" applyFont="1" applyFill="1" applyBorder="1" applyAlignment="1">
      <alignment horizontal="center" vertical="center" wrapText="1" readingOrder="1"/>
    </xf>
    <xf numFmtId="49" fontId="61" fillId="0" borderId="17" xfId="0" applyNumberFormat="1" applyFont="1" applyFill="1" applyBorder="1" applyAlignment="1">
      <alignment horizontal="center" vertical="center" wrapText="1" readingOrder="1"/>
    </xf>
    <xf numFmtId="49" fontId="61" fillId="0" borderId="18" xfId="0" applyNumberFormat="1" applyFont="1" applyFill="1" applyBorder="1" applyAlignment="1">
      <alignment horizontal="center" vertical="center" wrapText="1" readingOrder="1"/>
    </xf>
    <xf numFmtId="49" fontId="61" fillId="0" borderId="5" xfId="0" applyNumberFormat="1" applyFont="1" applyFill="1" applyBorder="1" applyAlignment="1">
      <alignment horizontal="center" vertical="center" wrapText="1" readingOrder="1"/>
    </xf>
    <xf numFmtId="49" fontId="61" fillId="0" borderId="39" xfId="0" applyNumberFormat="1" applyFont="1" applyFill="1" applyBorder="1" applyAlignment="1">
      <alignment horizontal="center" vertical="center" wrapText="1" readingOrder="1"/>
    </xf>
    <xf numFmtId="49" fontId="61" fillId="0" borderId="31" xfId="0" applyNumberFormat="1" applyFont="1" applyFill="1" applyBorder="1" applyAlignment="1">
      <alignment horizontal="center" vertical="center" wrapText="1" readingOrder="1"/>
    </xf>
    <xf numFmtId="0" fontId="18" fillId="0" borderId="5" xfId="0" applyFont="1" applyFill="1" applyBorder="1" applyAlignment="1">
      <alignment horizontal="center" vertical="center" wrapText="1" readingOrder="1"/>
    </xf>
    <xf numFmtId="0" fontId="11" fillId="4" borderId="0" xfId="0" applyFont="1" applyFill="1" applyBorder="1" applyAlignment="1">
      <alignment horizontal="center" vertical="center" wrapText="1" readingOrder="1"/>
    </xf>
    <xf numFmtId="0" fontId="3" fillId="0" borderId="24" xfId="0" applyFont="1" applyFill="1" applyBorder="1" applyAlignment="1">
      <alignment horizontal="center" vertical="center" wrapText="1" readingOrder="2"/>
    </xf>
    <xf numFmtId="0" fontId="3" fillId="0" borderId="25" xfId="0" applyFont="1" applyFill="1" applyBorder="1" applyAlignment="1">
      <alignment horizontal="center" vertical="center" wrapText="1" readingOrder="2"/>
    </xf>
    <xf numFmtId="0" fontId="3" fillId="0" borderId="23" xfId="0" applyFont="1" applyFill="1" applyBorder="1" applyAlignment="1">
      <alignment horizontal="center" vertical="center" wrapText="1" readingOrder="2"/>
    </xf>
    <xf numFmtId="0" fontId="62" fillId="0" borderId="0" xfId="0" applyFont="1" applyFill="1"/>
    <xf numFmtId="0" fontId="11" fillId="0" borderId="0" xfId="0" applyFont="1" applyFill="1" applyAlignment="1">
      <alignment horizontal="center" vertical="center" wrapText="1" readingOrder="1"/>
    </xf>
    <xf numFmtId="0" fontId="6" fillId="0" borderId="5" xfId="0" applyFont="1" applyFill="1" applyBorder="1" applyAlignment="1">
      <alignment vertical="center" wrapText="1" readingOrder="2"/>
    </xf>
    <xf numFmtId="0" fontId="8" fillId="0" borderId="0" xfId="0" applyFont="1" applyFill="1" applyAlignment="1">
      <alignment horizontal="right" readingOrder="2"/>
    </xf>
    <xf numFmtId="0" fontId="18" fillId="0" borderId="44" xfId="0" applyFont="1" applyFill="1" applyBorder="1" applyAlignment="1">
      <alignment horizontal="center" vertical="center" wrapText="1" readingOrder="1"/>
    </xf>
    <xf numFmtId="0" fontId="3" fillId="0" borderId="46" xfId="0" applyFont="1" applyFill="1" applyBorder="1" applyAlignment="1">
      <alignment horizontal="justify" vertical="center" wrapText="1" readingOrder="2"/>
    </xf>
    <xf numFmtId="0" fontId="61" fillId="0" borderId="0" xfId="0" applyFont="1" applyFill="1" applyAlignment="1">
      <alignment horizontal="center" vertical="center" wrapText="1" readingOrder="1"/>
    </xf>
    <xf numFmtId="164" fontId="18" fillId="0" borderId="12" xfId="4" applyNumberFormat="1" applyFont="1" applyFill="1" applyBorder="1" applyAlignment="1">
      <alignment horizontal="center" vertical="center" wrapText="1"/>
    </xf>
    <xf numFmtId="164" fontId="18" fillId="0" borderId="33" xfId="4" applyNumberFormat="1" applyFont="1" applyFill="1" applyBorder="1" applyAlignment="1">
      <alignment horizontal="center" vertical="center" wrapText="1"/>
    </xf>
    <xf numFmtId="1" fontId="18" fillId="0" borderId="0" xfId="0" applyNumberFormat="1" applyFont="1" applyFill="1" applyAlignment="1">
      <alignment horizontal="center" vertical="center" wrapText="1" readingOrder="1"/>
    </xf>
    <xf numFmtId="0" fontId="70" fillId="0" borderId="5" xfId="0" applyFont="1" applyFill="1" applyBorder="1" applyAlignment="1">
      <alignment horizontal="justify" vertical="center" wrapText="1" readingOrder="2"/>
    </xf>
    <xf numFmtId="0" fontId="40" fillId="0" borderId="0" xfId="0" applyFont="1" applyAlignment="1">
      <alignment vertical="center"/>
    </xf>
    <xf numFmtId="1" fontId="18" fillId="0" borderId="16" xfId="0" applyNumberFormat="1" applyFont="1" applyFill="1" applyBorder="1" applyAlignment="1">
      <alignment horizontal="center" vertical="center" wrapText="1" readingOrder="1"/>
    </xf>
    <xf numFmtId="0" fontId="4" fillId="0" borderId="17" xfId="0" applyFont="1" applyBorder="1" applyAlignment="1">
      <alignment horizontal="justify" vertical="center" wrapText="1" readingOrder="2"/>
    </xf>
    <xf numFmtId="1" fontId="11" fillId="0" borderId="0" xfId="0" applyNumberFormat="1" applyFont="1" applyFill="1" applyAlignment="1">
      <alignment horizontal="center" vertical="center" wrapText="1" readingOrder="1"/>
    </xf>
    <xf numFmtId="0" fontId="11" fillId="0" borderId="0" xfId="0" applyFont="1" applyAlignment="1">
      <alignment horizontal="center" vertical="center" wrapText="1" readingOrder="1"/>
    </xf>
    <xf numFmtId="0" fontId="3" fillId="0" borderId="24" xfId="0" applyFont="1" applyBorder="1" applyAlignment="1">
      <alignment horizontal="center" vertical="center" wrapText="1" readingOrder="2"/>
    </xf>
    <xf numFmtId="0" fontId="3" fillId="0" borderId="25" xfId="0" applyFont="1" applyBorder="1" applyAlignment="1">
      <alignment horizontal="center" vertical="center" wrapText="1" readingOrder="2"/>
    </xf>
    <xf numFmtId="0" fontId="71" fillId="0" borderId="0" xfId="0" applyFont="1" applyFill="1" applyAlignment="1">
      <alignment readingOrder="2"/>
    </xf>
    <xf numFmtId="0" fontId="11" fillId="0" borderId="0" xfId="0" applyFont="1" applyBorder="1" applyAlignment="1">
      <alignment horizontal="center" vertical="center" wrapText="1" readingOrder="1"/>
    </xf>
    <xf numFmtId="0" fontId="4" fillId="0" borderId="24" xfId="0" applyFont="1" applyFill="1" applyBorder="1" applyAlignment="1">
      <alignment horizontal="center" vertical="center" wrapText="1" readingOrder="2"/>
    </xf>
    <xf numFmtId="0" fontId="50" fillId="0" borderId="21" xfId="0" applyFont="1" applyFill="1" applyBorder="1" applyAlignment="1">
      <alignment horizontal="right" vertical="center" wrapText="1"/>
    </xf>
    <xf numFmtId="0" fontId="50" fillId="0" borderId="26" xfId="0" applyFont="1" applyFill="1" applyBorder="1" applyAlignment="1">
      <alignment horizontal="right" vertical="center" wrapText="1"/>
    </xf>
    <xf numFmtId="0" fontId="50" fillId="0" borderId="29" xfId="0" applyFont="1" applyFill="1" applyBorder="1" applyAlignment="1">
      <alignment horizontal="right" vertical="center" wrapText="1"/>
    </xf>
    <xf numFmtId="0" fontId="50" fillId="0" borderId="4" xfId="0" applyFont="1" applyFill="1" applyBorder="1" applyAlignment="1">
      <alignment horizontal="right" vertical="center" wrapText="1"/>
    </xf>
    <xf numFmtId="0" fontId="1" fillId="0" borderId="0" xfId="0" applyFont="1" applyAlignment="1">
      <alignment vertical="center" readingOrder="2"/>
    </xf>
    <xf numFmtId="0" fontId="11" fillId="0" borderId="31" xfId="0" applyFont="1" applyFill="1" applyBorder="1" applyAlignment="1">
      <alignment horizontal="center" vertical="center" wrapText="1" readingOrder="1"/>
    </xf>
    <xf numFmtId="0" fontId="11" fillId="0" borderId="4" xfId="0" applyFont="1" applyFill="1" applyBorder="1" applyAlignment="1">
      <alignment horizontal="center" vertical="center" wrapText="1" readingOrder="1"/>
    </xf>
    <xf numFmtId="0" fontId="3" fillId="4" borderId="5" xfId="0" applyFont="1" applyFill="1" applyBorder="1" applyAlignment="1">
      <alignment horizontal="justify" vertical="center" wrapText="1" readingOrder="2"/>
    </xf>
    <xf numFmtId="0" fontId="13" fillId="4" borderId="0" xfId="0" applyFont="1" applyFill="1" applyBorder="1" applyAlignment="1">
      <alignment horizontal="center" vertical="center" wrapText="1" readingOrder="1"/>
    </xf>
    <xf numFmtId="0" fontId="3" fillId="0" borderId="5" xfId="0" applyFont="1" applyBorder="1" applyAlignment="1">
      <alignment horizontal="justify" vertical="center" wrapText="1" readingOrder="2"/>
    </xf>
    <xf numFmtId="0" fontId="3" fillId="0" borderId="17" xfId="0" applyFont="1" applyFill="1" applyBorder="1" applyAlignment="1">
      <alignment horizontal="justify" vertical="center" wrapText="1" readingOrder="2"/>
    </xf>
    <xf numFmtId="0" fontId="3" fillId="0" borderId="17" xfId="0" applyFont="1" applyBorder="1" applyAlignment="1">
      <alignment horizontal="justify" vertical="center" wrapText="1" readingOrder="2"/>
    </xf>
    <xf numFmtId="0" fontId="18" fillId="0" borderId="16" xfId="0" applyFont="1" applyFill="1" applyBorder="1" applyAlignment="1">
      <alignment horizontal="center" vertical="center" wrapText="1" readingOrder="1"/>
    </xf>
    <xf numFmtId="0" fontId="13" fillId="0" borderId="16" xfId="0" applyFont="1" applyFill="1" applyBorder="1" applyAlignment="1">
      <alignment horizontal="center" vertical="center" wrapText="1" readingOrder="1"/>
    </xf>
    <xf numFmtId="0" fontId="3" fillId="0" borderId="39" xfId="0" applyFont="1" applyBorder="1" applyAlignment="1">
      <alignment horizontal="justify" vertical="center" wrapText="1" readingOrder="2"/>
    </xf>
    <xf numFmtId="0" fontId="18" fillId="0" borderId="28" xfId="0" applyFont="1" applyFill="1" applyBorder="1" applyAlignment="1">
      <alignment horizontal="center" vertical="center" wrapText="1" readingOrder="1"/>
    </xf>
    <xf numFmtId="164" fontId="18" fillId="0" borderId="28" xfId="0" applyNumberFormat="1" applyFont="1" applyFill="1" applyBorder="1" applyAlignment="1">
      <alignment horizontal="center" vertical="center" wrapText="1" readingOrder="1"/>
    </xf>
    <xf numFmtId="0" fontId="18" fillId="0" borderId="0" xfId="0" applyFont="1" applyFill="1" applyAlignment="1">
      <alignment horizontal="center" vertical="center" wrapText="1" readingOrder="1"/>
    </xf>
    <xf numFmtId="0" fontId="13" fillId="0" borderId="0" xfId="0" applyFont="1" applyFill="1" applyAlignment="1">
      <alignment horizontal="center" vertical="center" wrapText="1" readingOrder="1"/>
    </xf>
    <xf numFmtId="164" fontId="18" fillId="0" borderId="0" xfId="0" applyNumberFormat="1" applyFont="1" applyFill="1" applyBorder="1" applyAlignment="1">
      <alignment horizontal="center" vertical="center" wrapText="1" readingOrder="1"/>
    </xf>
    <xf numFmtId="0" fontId="13" fillId="0" borderId="0" xfId="0" applyFont="1" applyFill="1" applyBorder="1" applyAlignment="1">
      <alignment horizontal="center" vertical="center" wrapText="1" readingOrder="1"/>
    </xf>
    <xf numFmtId="164" fontId="18" fillId="0" borderId="16" xfId="0" applyNumberFormat="1" applyFont="1" applyFill="1" applyBorder="1" applyAlignment="1">
      <alignment horizontal="center" vertical="center" wrapText="1" readingOrder="1"/>
    </xf>
    <xf numFmtId="1" fontId="18" fillId="0" borderId="0" xfId="0" applyNumberFormat="1" applyFont="1" applyFill="1" applyBorder="1" applyAlignment="1">
      <alignment horizontal="center" vertical="center" wrapText="1" readingOrder="1"/>
    </xf>
    <xf numFmtId="1" fontId="18" fillId="0" borderId="28" xfId="0" applyNumberFormat="1" applyFont="1" applyFill="1" applyBorder="1" applyAlignment="1">
      <alignment horizontal="center" vertical="center" wrapText="1" readingOrder="1"/>
    </xf>
    <xf numFmtId="2" fontId="18" fillId="0" borderId="0" xfId="0" applyNumberFormat="1" applyFont="1" applyFill="1" applyBorder="1" applyAlignment="1">
      <alignment horizontal="center" vertical="center" wrapText="1" readingOrder="1"/>
    </xf>
    <xf numFmtId="0" fontId="3" fillId="3" borderId="39" xfId="0" applyFont="1" applyFill="1" applyBorder="1" applyAlignment="1">
      <alignment horizontal="justify" vertical="center" wrapText="1" readingOrder="2"/>
    </xf>
    <xf numFmtId="0" fontId="18" fillId="3" borderId="28" xfId="0" applyFont="1" applyFill="1" applyBorder="1" applyAlignment="1">
      <alignment horizontal="center" vertical="center" wrapText="1" readingOrder="1"/>
    </xf>
    <xf numFmtId="164" fontId="18" fillId="3" borderId="0" xfId="0" applyNumberFormat="1" applyFont="1" applyFill="1" applyBorder="1" applyAlignment="1">
      <alignment horizontal="center" vertical="center" wrapText="1" readingOrder="1"/>
    </xf>
    <xf numFmtId="1" fontId="18" fillId="3" borderId="28" xfId="0" applyNumberFormat="1" applyFont="1" applyFill="1" applyBorder="1" applyAlignment="1">
      <alignment horizontal="center" vertical="center" wrapText="1" readingOrder="1"/>
    </xf>
    <xf numFmtId="0" fontId="6" fillId="3" borderId="5" xfId="0" applyFont="1" applyFill="1" applyBorder="1" applyAlignment="1">
      <alignment horizontal="justify" vertical="center" wrapText="1" readingOrder="2"/>
    </xf>
    <xf numFmtId="0" fontId="72" fillId="3" borderId="0" xfId="0" applyFont="1" applyFill="1" applyBorder="1" applyAlignment="1">
      <alignment horizontal="center" vertical="center" wrapText="1" readingOrder="1"/>
    </xf>
    <xf numFmtId="0" fontId="18" fillId="3" borderId="0" xfId="0" applyFont="1" applyFill="1" applyBorder="1" applyAlignment="1">
      <alignment horizontal="center" vertical="center" wrapText="1" readingOrder="1"/>
    </xf>
    <xf numFmtId="164" fontId="72" fillId="3" borderId="0" xfId="0" applyNumberFormat="1" applyFont="1" applyFill="1" applyBorder="1" applyAlignment="1">
      <alignment horizontal="center" vertical="center" wrapText="1" readingOrder="1"/>
    </xf>
    <xf numFmtId="1" fontId="72" fillId="3" borderId="0" xfId="0" applyNumberFormat="1" applyFont="1" applyFill="1" applyBorder="1" applyAlignment="1">
      <alignment horizontal="center" vertical="center" wrapText="1" readingOrder="1"/>
    </xf>
    <xf numFmtId="0" fontId="16" fillId="0" borderId="0" xfId="0" applyFont="1" applyFill="1" applyAlignment="1">
      <alignment vertical="center"/>
    </xf>
    <xf numFmtId="0" fontId="6" fillId="5" borderId="5" xfId="0" applyFont="1" applyFill="1" applyBorder="1" applyAlignment="1">
      <alignment horizontal="justify" vertical="center" wrapText="1" readingOrder="2"/>
    </xf>
    <xf numFmtId="1" fontId="72" fillId="5" borderId="0" xfId="0" applyNumberFormat="1" applyFont="1" applyFill="1" applyBorder="1" applyAlignment="1">
      <alignment horizontal="center" vertical="center" wrapText="1" readingOrder="1"/>
    </xf>
    <xf numFmtId="0" fontId="18" fillId="5" borderId="0" xfId="0" applyFont="1" applyFill="1" applyBorder="1" applyAlignment="1">
      <alignment horizontal="center" vertical="center" wrapText="1" readingOrder="1"/>
    </xf>
    <xf numFmtId="164" fontId="72" fillId="5" borderId="0" xfId="0" applyNumberFormat="1" applyFont="1" applyFill="1" applyBorder="1" applyAlignment="1">
      <alignment horizontal="center" vertical="center" wrapText="1" readingOrder="1"/>
    </xf>
    <xf numFmtId="0" fontId="0" fillId="0" borderId="42" xfId="0" applyBorder="1" applyAlignment="1">
      <alignment horizontal="center" vertical="center"/>
    </xf>
    <xf numFmtId="0" fontId="73" fillId="3" borderId="41" xfId="0" applyFont="1" applyFill="1" applyBorder="1" applyAlignment="1">
      <alignment horizontal="center" vertical="center" wrapText="1"/>
    </xf>
    <xf numFmtId="0" fontId="73" fillId="0" borderId="41" xfId="0" applyFont="1" applyBorder="1" applyAlignment="1">
      <alignment horizontal="center" vertical="center" wrapText="1"/>
    </xf>
    <xf numFmtId="164" fontId="18" fillId="5" borderId="0" xfId="0" applyNumberFormat="1" applyFont="1" applyFill="1" applyBorder="1" applyAlignment="1">
      <alignment horizontal="center" vertical="center" wrapText="1" readingOrder="1"/>
    </xf>
    <xf numFmtId="0" fontId="73" fillId="0" borderId="42" xfId="0" applyFont="1" applyBorder="1" applyAlignment="1">
      <alignment horizontal="center" vertical="center" wrapText="1"/>
    </xf>
    <xf numFmtId="0" fontId="41" fillId="0" borderId="0" xfId="0" applyFont="1" applyBorder="1" applyAlignment="1">
      <alignment vertical="center" wrapText="1" readingOrder="2"/>
    </xf>
    <xf numFmtId="0" fontId="18" fillId="3" borderId="4" xfId="0" applyFont="1" applyFill="1" applyBorder="1" applyAlignment="1">
      <alignment horizontal="center" vertical="center" wrapText="1" readingOrder="1"/>
    </xf>
    <xf numFmtId="1" fontId="18" fillId="3" borderId="0" xfId="0" applyNumberFormat="1" applyFont="1" applyFill="1" applyBorder="1" applyAlignment="1">
      <alignment horizontal="center" vertical="center" wrapText="1" readingOrder="1"/>
    </xf>
    <xf numFmtId="1" fontId="18" fillId="5" borderId="0" xfId="0" applyNumberFormat="1" applyFont="1" applyFill="1" applyBorder="1" applyAlignment="1">
      <alignment horizontal="center" vertical="center" wrapText="1" readingOrder="1"/>
    </xf>
    <xf numFmtId="0" fontId="6" fillId="5" borderId="12" xfId="0" applyFont="1" applyFill="1" applyBorder="1" applyAlignment="1">
      <alignment horizontal="justify" vertical="center" wrapText="1" readingOrder="2"/>
    </xf>
    <xf numFmtId="0" fontId="18" fillId="5" borderId="33" xfId="0" applyFont="1" applyFill="1" applyBorder="1" applyAlignment="1">
      <alignment horizontal="center" vertical="center" wrapText="1" readingOrder="1"/>
    </xf>
    <xf numFmtId="0" fontId="18" fillId="5" borderId="12" xfId="0" applyFont="1" applyFill="1" applyBorder="1" applyAlignment="1">
      <alignment horizontal="center" vertical="center" wrapText="1" readingOrder="1"/>
    </xf>
    <xf numFmtId="164" fontId="72" fillId="5" borderId="12" xfId="0" applyNumberFormat="1" applyFont="1" applyFill="1" applyBorder="1" applyAlignment="1">
      <alignment horizontal="center" vertical="center" wrapText="1" readingOrder="1"/>
    </xf>
    <xf numFmtId="1" fontId="18" fillId="5" borderId="12" xfId="0" applyNumberFormat="1" applyFont="1" applyFill="1" applyBorder="1" applyAlignment="1">
      <alignment horizontal="center" vertical="center" wrapText="1" readingOrder="1"/>
    </xf>
    <xf numFmtId="0" fontId="0" fillId="3" borderId="0" xfId="0" applyFill="1" applyBorder="1" applyAlignment="1">
      <alignment horizontal="center" vertical="center"/>
    </xf>
    <xf numFmtId="164" fontId="0" fillId="0" borderId="0" xfId="0" applyNumberFormat="1" applyFont="1" applyAlignment="1">
      <alignment vertical="center" readingOrder="2"/>
    </xf>
    <xf numFmtId="164" fontId="0" fillId="0" borderId="0" xfId="0" applyNumberFormat="1" applyFont="1"/>
    <xf numFmtId="167" fontId="0" fillId="0" borderId="0" xfId="0" applyNumberFormat="1"/>
    <xf numFmtId="2" fontId="41" fillId="0" borderId="0" xfId="0" applyNumberFormat="1" applyFont="1" applyAlignment="1">
      <alignment vertical="center" readingOrder="2"/>
    </xf>
    <xf numFmtId="0" fontId="3" fillId="0" borderId="1" xfId="0" applyFont="1" applyFill="1" applyBorder="1" applyAlignment="1">
      <alignment horizontal="center" vertical="center" wrapText="1" readingOrder="2"/>
    </xf>
    <xf numFmtId="0" fontId="3" fillId="0" borderId="37" xfId="0" applyFont="1" applyFill="1" applyBorder="1" applyAlignment="1">
      <alignment horizontal="center" vertical="center" wrapText="1" readingOrder="2"/>
    </xf>
    <xf numFmtId="0" fontId="8" fillId="0" borderId="0" xfId="0" applyFont="1" applyFill="1" applyBorder="1" applyAlignment="1">
      <alignment horizontal="right" vertical="center" wrapText="1" readingOrder="2"/>
    </xf>
    <xf numFmtId="165" fontId="11" fillId="0" borderId="0" xfId="3" applyNumberFormat="1" applyFont="1" applyFill="1" applyBorder="1" applyAlignment="1">
      <alignment horizontal="center" vertical="center" wrapText="1" readingOrder="1"/>
    </xf>
    <xf numFmtId="0" fontId="17" fillId="0" borderId="29" xfId="0" applyFont="1" applyFill="1" applyBorder="1" applyAlignment="1">
      <alignment horizontal="center" vertical="center" wrapText="1" readingOrder="2"/>
    </xf>
    <xf numFmtId="0" fontId="17" fillId="0" borderId="21" xfId="0" applyFont="1" applyFill="1" applyBorder="1" applyAlignment="1">
      <alignment horizontal="center" vertical="center" wrapText="1" readingOrder="2"/>
    </xf>
    <xf numFmtId="0" fontId="17" fillId="0" borderId="26" xfId="0" applyFont="1" applyFill="1" applyBorder="1" applyAlignment="1">
      <alignment horizontal="center" vertical="center" wrapText="1" readingOrder="2"/>
    </xf>
    <xf numFmtId="0" fontId="17" fillId="0" borderId="39" xfId="0" applyFont="1" applyFill="1" applyBorder="1" applyAlignment="1">
      <alignment horizontal="center" vertical="center" wrapText="1" readingOrder="2"/>
    </xf>
    <xf numFmtId="0" fontId="17" fillId="0" borderId="17" xfId="0" applyFont="1" applyFill="1" applyBorder="1" applyAlignment="1">
      <alignment horizontal="center" vertical="center" wrapText="1" readingOrder="2"/>
    </xf>
    <xf numFmtId="0" fontId="17" fillId="0" borderId="5" xfId="0" applyFont="1" applyFill="1" applyBorder="1" applyAlignment="1">
      <alignment horizontal="center" vertical="center" wrapText="1" readingOrder="2"/>
    </xf>
    <xf numFmtId="164" fontId="11" fillId="0" borderId="0" xfId="0" applyNumberFormat="1" applyFont="1" applyFill="1" applyBorder="1" applyAlignment="1">
      <alignment horizontal="center" vertical="center" wrapText="1" readingOrder="1"/>
    </xf>
    <xf numFmtId="0" fontId="17" fillId="0" borderId="28" xfId="0" applyFont="1" applyFill="1" applyBorder="1" applyAlignment="1">
      <alignment horizontal="center" vertical="center" wrapText="1" readingOrder="2"/>
    </xf>
    <xf numFmtId="0" fontId="17" fillId="0" borderId="0" xfId="0" applyFont="1" applyFill="1" applyBorder="1" applyAlignment="1">
      <alignment horizontal="center" vertical="center" wrapText="1" readingOrder="2"/>
    </xf>
    <xf numFmtId="0" fontId="17" fillId="0" borderId="16" xfId="0" applyFont="1" applyFill="1" applyBorder="1" applyAlignment="1">
      <alignment horizontal="center" vertical="center" wrapText="1" readingOrder="2"/>
    </xf>
    <xf numFmtId="0" fontId="8" fillId="0" borderId="0" xfId="0" applyFont="1" applyFill="1" applyAlignment="1">
      <alignment horizontal="right" readingOrder="2"/>
    </xf>
    <xf numFmtId="0" fontId="3" fillId="0" borderId="24" xfId="0" applyFont="1" applyFill="1" applyBorder="1" applyAlignment="1">
      <alignment horizontal="center" vertical="center" wrapText="1" readingOrder="2"/>
    </xf>
    <xf numFmtId="0" fontId="3" fillId="0" borderId="25" xfId="0" applyFont="1" applyFill="1" applyBorder="1" applyAlignment="1">
      <alignment horizontal="center" vertical="center" wrapText="1" readingOrder="2"/>
    </xf>
    <xf numFmtId="166" fontId="11" fillId="0" borderId="4" xfId="3" applyNumberFormat="1" applyFont="1" applyFill="1" applyBorder="1" applyAlignment="1">
      <alignment horizontal="center" vertical="center" wrapText="1" readingOrder="1"/>
    </xf>
    <xf numFmtId="168" fontId="11" fillId="0" borderId="0" xfId="3" applyNumberFormat="1" applyFont="1" applyFill="1" applyBorder="1" applyAlignment="1">
      <alignment horizontal="center" vertical="center" wrapText="1" readingOrder="1"/>
    </xf>
    <xf numFmtId="2" fontId="29" fillId="0" borderId="0" xfId="3" applyNumberFormat="1" applyFont="1" applyFill="1" applyBorder="1" applyAlignment="1">
      <alignment horizontal="center" vertical="center" wrapText="1" readingOrder="1"/>
    </xf>
    <xf numFmtId="0" fontId="40" fillId="0" borderId="0" xfId="0" applyFont="1" applyFill="1" applyAlignment="1"/>
    <xf numFmtId="0" fontId="58" fillId="0" borderId="28" xfId="0" applyFont="1" applyFill="1" applyBorder="1" applyAlignment="1">
      <alignment horizontal="center" vertical="center" wrapText="1" readingOrder="1"/>
    </xf>
    <xf numFmtId="164" fontId="49" fillId="0" borderId="0" xfId="0" applyNumberFormat="1" applyFont="1" applyFill="1" applyAlignment="1">
      <alignment horizontal="center" vertical="center" wrapText="1" readingOrder="1"/>
    </xf>
    <xf numFmtId="164" fontId="58" fillId="0" borderId="0" xfId="0" applyNumberFormat="1" applyFont="1" applyFill="1" applyAlignment="1">
      <alignment horizontal="center" vertical="center" wrapText="1" readingOrder="1"/>
    </xf>
    <xf numFmtId="0" fontId="17" fillId="0" borderId="31" xfId="0" applyFont="1" applyFill="1" applyBorder="1" applyAlignment="1">
      <alignment horizontal="center" vertical="center" wrapText="1" readingOrder="2"/>
    </xf>
    <xf numFmtId="164" fontId="58" fillId="0" borderId="40" xfId="0" applyNumberFormat="1" applyFont="1" applyFill="1" applyBorder="1" applyAlignment="1">
      <alignment horizontal="center" vertical="center" wrapText="1" readingOrder="1"/>
    </xf>
    <xf numFmtId="0" fontId="56" fillId="0" borderId="34" xfId="0" applyFont="1" applyFill="1" applyBorder="1" applyAlignment="1">
      <alignment horizontal="center" vertical="center" wrapText="1" readingOrder="2"/>
    </xf>
    <xf numFmtId="0" fontId="49" fillId="0" borderId="44" xfId="0" applyFont="1" applyFill="1" applyBorder="1" applyAlignment="1">
      <alignment horizontal="center" vertical="center" wrapText="1" readingOrder="2"/>
    </xf>
    <xf numFmtId="0" fontId="49" fillId="0" borderId="44" xfId="0" applyFont="1" applyFill="1" applyBorder="1" applyAlignment="1">
      <alignment horizontal="center" vertical="center" wrapText="1" readingOrder="1"/>
    </xf>
    <xf numFmtId="164" fontId="49" fillId="0" borderId="44" xfId="0" applyNumberFormat="1" applyFont="1" applyFill="1" applyBorder="1" applyAlignment="1">
      <alignment horizontal="center" vertical="center" wrapText="1" readingOrder="1"/>
    </xf>
    <xf numFmtId="1" fontId="11" fillId="0" borderId="8" xfId="0" applyNumberFormat="1" applyFont="1" applyFill="1" applyBorder="1" applyAlignment="1">
      <alignment horizontal="center" vertical="center"/>
    </xf>
    <xf numFmtId="0" fontId="67" fillId="0" borderId="5" xfId="0" applyFont="1" applyFill="1" applyBorder="1" applyAlignment="1">
      <alignment horizontal="justify" vertical="center" wrapText="1" readingOrder="2"/>
    </xf>
    <xf numFmtId="0" fontId="11" fillId="0" borderId="12" xfId="0" applyFont="1" applyFill="1" applyBorder="1" applyAlignment="1">
      <alignment horizontal="center" vertical="center" wrapText="1" readingOrder="1"/>
    </xf>
    <xf numFmtId="0" fontId="6" fillId="0" borderId="17" xfId="0" applyFont="1" applyFill="1" applyBorder="1" applyAlignment="1">
      <alignment vertical="center" wrapText="1" readingOrder="2"/>
    </xf>
    <xf numFmtId="0" fontId="6" fillId="0" borderId="14" xfId="0" applyFont="1" applyFill="1" applyBorder="1" applyAlignment="1">
      <alignment horizontal="center" vertical="center" wrapText="1" readingOrder="2"/>
    </xf>
    <xf numFmtId="0" fontId="0" fillId="0" borderId="0" xfId="0" applyFill="1" applyAlignment="1">
      <alignment wrapText="1"/>
    </xf>
    <xf numFmtId="164" fontId="35" fillId="0" borderId="26" xfId="0" applyNumberFormat="1" applyFont="1" applyFill="1" applyBorder="1" applyAlignment="1">
      <alignment horizontal="center" vertical="center" wrapText="1" readingOrder="1"/>
    </xf>
    <xf numFmtId="0" fontId="50" fillId="0" borderId="4" xfId="3" applyFont="1" applyFill="1" applyBorder="1" applyAlignment="1">
      <alignment horizontal="right" vertical="center" wrapText="1"/>
    </xf>
    <xf numFmtId="164" fontId="35" fillId="0" borderId="21" xfId="0" applyNumberFormat="1" applyFont="1" applyFill="1" applyBorder="1" applyAlignment="1">
      <alignment horizontal="center" vertical="center" wrapText="1" readingOrder="1"/>
    </xf>
    <xf numFmtId="0" fontId="17" fillId="0" borderId="29" xfId="0" applyFont="1" applyFill="1" applyBorder="1" applyAlignment="1">
      <alignment horizontal="center" vertical="center" wrapText="1" readingOrder="2"/>
    </xf>
    <xf numFmtId="0" fontId="17" fillId="0" borderId="21" xfId="0" applyFont="1" applyFill="1" applyBorder="1" applyAlignment="1">
      <alignment horizontal="center" vertical="center" wrapText="1" readingOrder="2"/>
    </xf>
    <xf numFmtId="0" fontId="17" fillId="0" borderId="26" xfId="0" applyFont="1" applyFill="1" applyBorder="1" applyAlignment="1">
      <alignment horizontal="center" vertical="center" wrapText="1" readingOrder="2"/>
    </xf>
    <xf numFmtId="0" fontId="17" fillId="0" borderId="17" xfId="0" applyFont="1" applyFill="1" applyBorder="1" applyAlignment="1">
      <alignment horizontal="center" vertical="center" wrapText="1" readingOrder="2"/>
    </xf>
    <xf numFmtId="0" fontId="17" fillId="0" borderId="29" xfId="0" applyFont="1" applyFill="1" applyBorder="1" applyAlignment="1">
      <alignment horizontal="center" vertical="center" wrapText="1" readingOrder="2"/>
    </xf>
    <xf numFmtId="0" fontId="17" fillId="0" borderId="21" xfId="0" applyFont="1" applyFill="1" applyBorder="1" applyAlignment="1">
      <alignment horizontal="center" vertical="center" wrapText="1" readingOrder="2"/>
    </xf>
    <xf numFmtId="2" fontId="10" fillId="0" borderId="21" xfId="0" applyNumberFormat="1" applyFont="1" applyFill="1" applyBorder="1" applyAlignment="1">
      <alignment horizontal="center" vertical="center" wrapText="1" readingOrder="2"/>
    </xf>
    <xf numFmtId="49" fontId="11" fillId="0" borderId="28" xfId="0" applyNumberFormat="1" applyFont="1" applyFill="1" applyBorder="1" applyAlignment="1">
      <alignment horizontal="center" vertical="center"/>
    </xf>
    <xf numFmtId="164" fontId="8" fillId="0" borderId="0" xfId="0" applyNumberFormat="1" applyFont="1" applyFill="1" applyBorder="1" applyAlignment="1">
      <alignment horizontal="right" vertical="center" wrapText="1" readingOrder="2"/>
    </xf>
    <xf numFmtId="1" fontId="11" fillId="0" borderId="39" xfId="0" applyNumberFormat="1" applyFont="1" applyFill="1" applyBorder="1" applyAlignment="1">
      <alignment horizontal="center" vertical="center" wrapText="1" readingOrder="1"/>
    </xf>
    <xf numFmtId="0" fontId="75" fillId="2" borderId="0" xfId="0" applyFont="1" applyFill="1" applyBorder="1"/>
    <xf numFmtId="0" fontId="75" fillId="2" borderId="0" xfId="1" applyFont="1" applyFill="1" applyBorder="1" applyAlignment="1" applyProtection="1">
      <alignment horizontal="right" vertical="center"/>
    </xf>
    <xf numFmtId="0" fontId="75" fillId="2" borderId="0" xfId="0" applyFont="1" applyFill="1" applyBorder="1" applyAlignment="1">
      <alignment horizontal="right" vertical="center"/>
    </xf>
    <xf numFmtId="164" fontId="8" fillId="0" borderId="0" xfId="0" applyNumberFormat="1" applyFont="1" applyBorder="1" applyAlignment="1">
      <alignment horizontal="right" vertical="center" readingOrder="2"/>
    </xf>
    <xf numFmtId="0" fontId="0" fillId="0" borderId="0" xfId="0" applyAlignment="1">
      <alignment horizontal="center"/>
    </xf>
    <xf numFmtId="0" fontId="3" fillId="0" borderId="9" xfId="0" applyFont="1" applyFill="1" applyBorder="1" applyAlignment="1">
      <alignment horizontal="center" vertical="center" wrapText="1" readingOrder="2"/>
    </xf>
    <xf numFmtId="0" fontId="3" fillId="0" borderId="5" xfId="0" applyFont="1" applyFill="1" applyBorder="1" applyAlignment="1">
      <alignment horizontal="center" vertical="center" wrapText="1" readingOrder="2"/>
    </xf>
    <xf numFmtId="0" fontId="3" fillId="0" borderId="10" xfId="0" applyFont="1" applyFill="1" applyBorder="1" applyAlignment="1">
      <alignment horizontal="center" vertical="center" wrapText="1" readingOrder="2"/>
    </xf>
    <xf numFmtId="0" fontId="3" fillId="0" borderId="1" xfId="0" applyFont="1" applyFill="1" applyBorder="1" applyAlignment="1">
      <alignment horizontal="center" vertical="center" wrapText="1" readingOrder="2"/>
    </xf>
    <xf numFmtId="0" fontId="3" fillId="0" borderId="3" xfId="0" applyFont="1" applyFill="1" applyBorder="1" applyAlignment="1">
      <alignment horizontal="center" vertical="center" wrapText="1" readingOrder="2"/>
    </xf>
    <xf numFmtId="0" fontId="3" fillId="0" borderId="37" xfId="0" applyFont="1" applyFill="1" applyBorder="1" applyAlignment="1">
      <alignment horizontal="center" vertical="center" wrapText="1" readingOrder="2"/>
    </xf>
    <xf numFmtId="0" fontId="3" fillId="0" borderId="11" xfId="0" applyFont="1" applyFill="1" applyBorder="1" applyAlignment="1">
      <alignment horizontal="center" vertical="center" wrapText="1" readingOrder="1"/>
    </xf>
    <xf numFmtId="0" fontId="3" fillId="0" borderId="16" xfId="0" applyFont="1" applyFill="1" applyBorder="1" applyAlignment="1">
      <alignment horizontal="center" vertical="center" wrapText="1" readingOrder="1"/>
    </xf>
    <xf numFmtId="0" fontId="8" fillId="0" borderId="11" xfId="0" applyFont="1" applyFill="1" applyBorder="1" applyAlignment="1">
      <alignment horizontal="right" vertical="center" wrapText="1" readingOrder="2"/>
    </xf>
    <xf numFmtId="0" fontId="3" fillId="0" borderId="17" xfId="0" applyFont="1" applyFill="1" applyBorder="1" applyAlignment="1">
      <alignment horizontal="center" vertical="center" wrapText="1" readingOrder="2"/>
    </xf>
    <xf numFmtId="0" fontId="3" fillId="0" borderId="15" xfId="0" applyFont="1" applyFill="1" applyBorder="1" applyAlignment="1">
      <alignment horizontal="center" vertical="center" wrapText="1" readingOrder="2"/>
    </xf>
    <xf numFmtId="0" fontId="3" fillId="0" borderId="18" xfId="0" applyFont="1" applyFill="1" applyBorder="1" applyAlignment="1">
      <alignment horizontal="center" vertical="center" wrapText="1" readingOrder="2"/>
    </xf>
    <xf numFmtId="0" fontId="3" fillId="0" borderId="11" xfId="0" applyFont="1" applyFill="1" applyBorder="1" applyAlignment="1">
      <alignment horizontal="center" vertical="center" wrapText="1" readingOrder="2"/>
    </xf>
    <xf numFmtId="0" fontId="3" fillId="0" borderId="16" xfId="0" applyFont="1" applyFill="1" applyBorder="1" applyAlignment="1">
      <alignment horizontal="center" vertical="center" wrapText="1" readingOrder="2"/>
    </xf>
    <xf numFmtId="165" fontId="29" fillId="0" borderId="0" xfId="3" applyNumberFormat="1" applyFont="1" applyFill="1" applyBorder="1" applyAlignment="1">
      <alignment horizontal="center" vertical="center" wrapText="1" readingOrder="1"/>
    </xf>
    <xf numFmtId="165" fontId="11" fillId="0" borderId="0" xfId="3" applyNumberFormat="1" applyFont="1" applyFill="1" applyBorder="1" applyAlignment="1">
      <alignment horizontal="center" vertical="center" wrapText="1" readingOrder="1"/>
    </xf>
    <xf numFmtId="0" fontId="3" fillId="0" borderId="11" xfId="3" applyFont="1" applyFill="1" applyBorder="1" applyAlignment="1">
      <alignment horizontal="center" vertical="center" wrapText="1" readingOrder="2"/>
    </xf>
    <xf numFmtId="0" fontId="3" fillId="0" borderId="16" xfId="3" applyFont="1" applyFill="1" applyBorder="1" applyAlignment="1">
      <alignment horizontal="center" vertical="center" wrapText="1" readingOrder="2"/>
    </xf>
    <xf numFmtId="0" fontId="3" fillId="0" borderId="19" xfId="3" applyFont="1" applyFill="1" applyBorder="1" applyAlignment="1">
      <alignment horizontal="center" vertical="center" wrapText="1" readingOrder="2"/>
    </xf>
    <xf numFmtId="0" fontId="3" fillId="0" borderId="26" xfId="3" applyFont="1" applyFill="1" applyBorder="1" applyAlignment="1">
      <alignment horizontal="center" vertical="center" wrapText="1" readingOrder="2"/>
    </xf>
    <xf numFmtId="0" fontId="3" fillId="0" borderId="9" xfId="3" applyFont="1" applyFill="1" applyBorder="1" applyAlignment="1">
      <alignment horizontal="center" vertical="center" wrapText="1" readingOrder="2"/>
    </xf>
    <xf numFmtId="0" fontId="3" fillId="0" borderId="17" xfId="3" applyFont="1" applyFill="1" applyBorder="1" applyAlignment="1">
      <alignment horizontal="center" vertical="center" wrapText="1" readingOrder="2"/>
    </xf>
    <xf numFmtId="0" fontId="3" fillId="0" borderId="23" xfId="3" applyFont="1" applyFill="1" applyBorder="1" applyAlignment="1">
      <alignment horizontal="center" vertical="center" wrapText="1" readingOrder="2"/>
    </xf>
    <xf numFmtId="0" fontId="3" fillId="0" borderId="24" xfId="3" applyFont="1" applyFill="1" applyBorder="1" applyAlignment="1">
      <alignment horizontal="center" vertical="center" wrapText="1" readingOrder="2"/>
    </xf>
    <xf numFmtId="0" fontId="3" fillId="0" borderId="25" xfId="3" applyFont="1" applyFill="1" applyBorder="1" applyAlignment="1">
      <alignment horizontal="center" vertical="center" wrapText="1" readingOrder="2"/>
    </xf>
    <xf numFmtId="0" fontId="3" fillId="0" borderId="36" xfId="0" applyFont="1" applyFill="1" applyBorder="1" applyAlignment="1">
      <alignment horizontal="center" vertical="center" wrapText="1" readingOrder="2"/>
    </xf>
    <xf numFmtId="0" fontId="8" fillId="0" borderId="0" xfId="0" applyFont="1" applyBorder="1" applyAlignment="1">
      <alignment horizontal="right" vertical="center" readingOrder="2"/>
    </xf>
    <xf numFmtId="0" fontId="3" fillId="0" borderId="7" xfId="0" applyFont="1" applyFill="1" applyBorder="1" applyAlignment="1">
      <alignment horizontal="center" vertical="center" wrapText="1" readingOrder="2"/>
    </xf>
    <xf numFmtId="0" fontId="3" fillId="0" borderId="19" xfId="3" applyFont="1" applyBorder="1" applyAlignment="1">
      <alignment horizontal="center" vertical="center" wrapText="1"/>
    </xf>
    <xf numFmtId="0" fontId="3" fillId="0" borderId="20" xfId="3" applyFont="1" applyBorder="1" applyAlignment="1">
      <alignment horizontal="center" vertical="center" wrapText="1"/>
    </xf>
    <xf numFmtId="0" fontId="3" fillId="0" borderId="23" xfId="3" applyFont="1" applyBorder="1" applyAlignment="1">
      <alignment horizontal="center" vertical="center" wrapText="1"/>
    </xf>
    <xf numFmtId="0" fontId="3" fillId="0" borderId="24" xfId="3" applyFont="1" applyBorder="1" applyAlignment="1">
      <alignment horizontal="center" vertical="center" wrapText="1"/>
    </xf>
    <xf numFmtId="0" fontId="50" fillId="0" borderId="32" xfId="3" applyFont="1" applyBorder="1" applyAlignment="1">
      <alignment horizontal="center" vertical="center" wrapText="1"/>
    </xf>
    <xf numFmtId="0" fontId="50" fillId="0" borderId="21" xfId="3" applyFont="1" applyBorder="1" applyAlignment="1">
      <alignment horizontal="center" vertical="center" wrapText="1"/>
    </xf>
    <xf numFmtId="0" fontId="50" fillId="0" borderId="26" xfId="3" applyFont="1" applyBorder="1" applyAlignment="1">
      <alignment horizontal="center" vertical="center" wrapText="1"/>
    </xf>
    <xf numFmtId="0" fontId="50" fillId="0" borderId="29" xfId="3" applyFont="1" applyBorder="1" applyAlignment="1">
      <alignment horizontal="center" vertical="center" wrapText="1"/>
    </xf>
    <xf numFmtId="0" fontId="8" fillId="0" borderId="0" xfId="3" applyFont="1" applyAlignment="1">
      <alignment horizontal="right" vertical="center" readingOrder="2"/>
    </xf>
    <xf numFmtId="0" fontId="3" fillId="0" borderId="2" xfId="3" applyFont="1" applyBorder="1" applyAlignment="1">
      <alignment horizontal="justify" vertical="center" wrapText="1"/>
    </xf>
    <xf numFmtId="0" fontId="3" fillId="0" borderId="38" xfId="3" applyFont="1" applyBorder="1" applyAlignment="1">
      <alignment horizontal="justify" vertical="center" wrapText="1"/>
    </xf>
    <xf numFmtId="0" fontId="3" fillId="0" borderId="9" xfId="3" applyFont="1" applyBorder="1" applyAlignment="1">
      <alignment horizontal="center" vertical="center" wrapText="1"/>
    </xf>
    <xf numFmtId="0" fontId="3" fillId="0" borderId="10" xfId="3" applyFont="1" applyBorder="1" applyAlignment="1">
      <alignment horizontal="center" vertical="center" wrapText="1"/>
    </xf>
    <xf numFmtId="0" fontId="3" fillId="0" borderId="15" xfId="3" applyFont="1" applyBorder="1" applyAlignment="1">
      <alignment horizontal="center" vertical="center" wrapText="1"/>
    </xf>
    <xf numFmtId="0" fontId="3" fillId="0" borderId="36" xfId="3" applyFont="1" applyBorder="1" applyAlignment="1">
      <alignment horizontal="center" vertical="center" wrapText="1"/>
    </xf>
    <xf numFmtId="0" fontId="51" fillId="0" borderId="13" xfId="3" applyFont="1" applyBorder="1" applyAlignment="1">
      <alignment vertical="center" wrapText="1"/>
    </xf>
    <xf numFmtId="0" fontId="51" fillId="0" borderId="5" xfId="3" applyFont="1" applyBorder="1" applyAlignment="1">
      <alignment vertical="center" wrapText="1"/>
    </xf>
    <xf numFmtId="0" fontId="51" fillId="0" borderId="39" xfId="3" applyFont="1" applyBorder="1" applyAlignment="1">
      <alignment horizontal="right" vertical="center" wrapText="1"/>
    </xf>
    <xf numFmtId="0" fontId="51" fillId="0" borderId="5" xfId="3" applyFont="1" applyBorder="1" applyAlignment="1">
      <alignment horizontal="right" vertical="center" wrapText="1"/>
    </xf>
    <xf numFmtId="0" fontId="50" fillId="0" borderId="29" xfId="3" applyFont="1" applyFill="1" applyBorder="1" applyAlignment="1">
      <alignment horizontal="center" vertical="center" wrapText="1"/>
    </xf>
    <xf numFmtId="0" fontId="50" fillId="0" borderId="21" xfId="3" applyFont="1" applyFill="1" applyBorder="1" applyAlignment="1">
      <alignment horizontal="center" vertical="center" wrapText="1"/>
    </xf>
    <xf numFmtId="0" fontId="50" fillId="0" borderId="26" xfId="3" applyFont="1" applyFill="1" applyBorder="1" applyAlignment="1">
      <alignment horizontal="center" vertical="center" wrapText="1"/>
    </xf>
    <xf numFmtId="0" fontId="3" fillId="0" borderId="15" xfId="0" applyFont="1" applyBorder="1" applyAlignment="1">
      <alignment horizontal="center" vertical="center" wrapText="1"/>
    </xf>
    <xf numFmtId="0" fontId="3" fillId="0" borderId="36" xfId="0" applyFont="1" applyBorder="1" applyAlignment="1">
      <alignment horizontal="center" vertical="center" wrapText="1"/>
    </xf>
    <xf numFmtId="0" fontId="3" fillId="0" borderId="11" xfId="0" applyFont="1" applyBorder="1" applyAlignment="1">
      <alignment horizontal="center" vertical="center" wrapText="1"/>
    </xf>
    <xf numFmtId="0" fontId="3" fillId="0" borderId="7" xfId="0" applyFont="1" applyBorder="1" applyAlignment="1">
      <alignment horizontal="center" vertical="center" wrapText="1"/>
    </xf>
    <xf numFmtId="0" fontId="3" fillId="0" borderId="9" xfId="0" applyFont="1" applyBorder="1" applyAlignment="1">
      <alignment horizontal="center" vertical="center" wrapText="1"/>
    </xf>
    <xf numFmtId="0" fontId="3" fillId="0" borderId="10" xfId="0" applyFont="1" applyBorder="1" applyAlignment="1">
      <alignment horizontal="center" vertical="center" wrapText="1"/>
    </xf>
    <xf numFmtId="0" fontId="6" fillId="0" borderId="5" xfId="0" applyFont="1" applyFill="1" applyBorder="1" applyAlignment="1">
      <alignment horizontal="center" vertical="center" wrapText="1" readingOrder="2"/>
    </xf>
    <xf numFmtId="0" fontId="6" fillId="0" borderId="17" xfId="0" applyFont="1" applyFill="1" applyBorder="1" applyAlignment="1">
      <alignment horizontal="center" vertical="center" wrapText="1" readingOrder="2"/>
    </xf>
    <xf numFmtId="0" fontId="6" fillId="0" borderId="39" xfId="0" applyFont="1" applyFill="1" applyBorder="1" applyAlignment="1">
      <alignment horizontal="center" vertical="center" wrapText="1" readingOrder="2"/>
    </xf>
    <xf numFmtId="0" fontId="17" fillId="0" borderId="29" xfId="0" applyFont="1" applyFill="1" applyBorder="1" applyAlignment="1">
      <alignment horizontal="center" vertical="center" wrapText="1" readingOrder="2"/>
    </xf>
    <xf numFmtId="0" fontId="17" fillId="0" borderId="21" xfId="0" applyFont="1" applyFill="1" applyBorder="1" applyAlignment="1">
      <alignment horizontal="center" vertical="center" wrapText="1" readingOrder="2"/>
    </xf>
    <xf numFmtId="0" fontId="17" fillId="0" borderId="26" xfId="0" applyFont="1" applyFill="1" applyBorder="1" applyAlignment="1">
      <alignment horizontal="center" vertical="center" wrapText="1" readingOrder="2"/>
    </xf>
    <xf numFmtId="0" fontId="21" fillId="0" borderId="39" xfId="0" applyFont="1" applyFill="1" applyBorder="1" applyAlignment="1">
      <alignment horizontal="center" vertical="center" wrapText="1" readingOrder="2"/>
    </xf>
    <xf numFmtId="0" fontId="21" fillId="0" borderId="5" xfId="0" applyFont="1" applyFill="1" applyBorder="1" applyAlignment="1">
      <alignment horizontal="center" vertical="center" wrapText="1" readingOrder="2"/>
    </xf>
    <xf numFmtId="0" fontId="21" fillId="0" borderId="14" xfId="0" applyFont="1" applyFill="1" applyBorder="1" applyAlignment="1">
      <alignment horizontal="center" vertical="center" wrapText="1" readingOrder="2"/>
    </xf>
    <xf numFmtId="0" fontId="3" fillId="0" borderId="19" xfId="0" applyFont="1" applyBorder="1" applyAlignment="1">
      <alignment horizontal="center" vertical="center" wrapText="1"/>
    </xf>
    <xf numFmtId="0" fontId="3" fillId="0" borderId="20" xfId="0" applyFont="1" applyBorder="1" applyAlignment="1">
      <alignment horizontal="center" vertical="center" wrapText="1"/>
    </xf>
    <xf numFmtId="0" fontId="8" fillId="0" borderId="0" xfId="0" applyFont="1" applyFill="1" applyBorder="1" applyAlignment="1">
      <alignment horizontal="right" vertical="center" wrapText="1" readingOrder="2"/>
    </xf>
    <xf numFmtId="0" fontId="17" fillId="0" borderId="39" xfId="0" applyFont="1" applyFill="1" applyBorder="1" applyAlignment="1">
      <alignment horizontal="center" vertical="center" wrapText="1" readingOrder="2"/>
    </xf>
    <xf numFmtId="0" fontId="17" fillId="0" borderId="17" xfId="0" applyFont="1" applyFill="1" applyBorder="1" applyAlignment="1">
      <alignment horizontal="center" vertical="center" wrapText="1" readingOrder="2"/>
    </xf>
    <xf numFmtId="1" fontId="65" fillId="0" borderId="0" xfId="0" applyNumberFormat="1" applyFont="1" applyFill="1" applyBorder="1" applyAlignment="1">
      <alignment horizontal="left" vertical="center" wrapText="1" readingOrder="2"/>
    </xf>
    <xf numFmtId="0" fontId="8" fillId="0" borderId="11" xfId="0" applyFont="1" applyBorder="1" applyAlignment="1">
      <alignment horizontal="right" vertical="center" readingOrder="2"/>
    </xf>
    <xf numFmtId="0" fontId="4" fillId="0" borderId="28" xfId="0" applyFont="1" applyFill="1" applyBorder="1" applyAlignment="1">
      <alignment horizontal="center" vertical="center" wrapText="1" readingOrder="2"/>
    </xf>
    <xf numFmtId="0" fontId="4" fillId="0" borderId="7" xfId="0" applyFont="1" applyFill="1" applyBorder="1" applyAlignment="1">
      <alignment horizontal="center" vertical="center" wrapText="1" readingOrder="2"/>
    </xf>
    <xf numFmtId="0" fontId="4" fillId="0" borderId="23" xfId="0" applyFont="1" applyFill="1" applyBorder="1" applyAlignment="1">
      <alignment horizontal="center" vertical="center" wrapText="1" readingOrder="2"/>
    </xf>
    <xf numFmtId="0" fontId="4" fillId="0" borderId="24" xfId="0" applyFont="1" applyFill="1" applyBorder="1" applyAlignment="1">
      <alignment horizontal="center" vertical="center" wrapText="1" readingOrder="2"/>
    </xf>
    <xf numFmtId="0" fontId="4" fillId="0" borderId="0" xfId="0" applyFont="1" applyFill="1" applyBorder="1" applyAlignment="1">
      <alignment horizontal="center" vertical="center" wrapText="1" readingOrder="2"/>
    </xf>
    <xf numFmtId="0" fontId="4" fillId="0" borderId="5" xfId="0" applyFont="1" applyFill="1" applyBorder="1" applyAlignment="1">
      <alignment horizontal="center" vertical="center" wrapText="1" readingOrder="2"/>
    </xf>
    <xf numFmtId="0" fontId="4" fillId="0" borderId="10" xfId="0" applyFont="1" applyFill="1" applyBorder="1" applyAlignment="1">
      <alignment horizontal="center" vertical="center" wrapText="1" readingOrder="2"/>
    </xf>
    <xf numFmtId="0" fontId="4" fillId="0" borderId="21" xfId="0" applyFont="1" applyFill="1" applyBorder="1" applyAlignment="1">
      <alignment horizontal="center" vertical="center" wrapText="1" readingOrder="2"/>
    </xf>
    <xf numFmtId="0" fontId="4" fillId="0" borderId="20" xfId="0" applyFont="1" applyFill="1" applyBorder="1" applyAlignment="1">
      <alignment horizontal="center" vertical="center" wrapText="1" readingOrder="2"/>
    </xf>
    <xf numFmtId="0" fontId="6" fillId="0" borderId="5" xfId="0" applyFont="1" applyFill="1" applyBorder="1" applyAlignment="1">
      <alignment horizontal="center" vertical="center" wrapText="1" readingOrder="1"/>
    </xf>
    <xf numFmtId="0" fontId="6" fillId="0" borderId="14" xfId="0" applyFont="1" applyFill="1" applyBorder="1" applyAlignment="1">
      <alignment horizontal="center" vertical="center" wrapText="1" readingOrder="1"/>
    </xf>
    <xf numFmtId="0" fontId="8" fillId="0" borderId="0" xfId="0" applyFont="1" applyFill="1" applyAlignment="1">
      <alignment horizontal="right" readingOrder="2"/>
    </xf>
    <xf numFmtId="0" fontId="6" fillId="0" borderId="0" xfId="0" applyFont="1" applyFill="1" applyBorder="1" applyAlignment="1">
      <alignment horizontal="center" vertical="center" wrapText="1" readingOrder="2"/>
    </xf>
    <xf numFmtId="0" fontId="6" fillId="0" borderId="39" xfId="0" applyFont="1" applyFill="1" applyBorder="1" applyAlignment="1">
      <alignment horizontal="center" vertical="center" wrapText="1" readingOrder="1"/>
    </xf>
    <xf numFmtId="0" fontId="3" fillId="0" borderId="24" xfId="0" applyFont="1" applyFill="1" applyBorder="1" applyAlignment="1">
      <alignment horizontal="center" vertical="center" wrapText="1" readingOrder="2"/>
    </xf>
    <xf numFmtId="0" fontId="6" fillId="0" borderId="28" xfId="0" applyFont="1" applyFill="1" applyBorder="1" applyAlignment="1">
      <alignment horizontal="center" vertical="center" wrapText="1" readingOrder="2"/>
    </xf>
    <xf numFmtId="0" fontId="6" fillId="0" borderId="16" xfId="0" applyFont="1" applyFill="1" applyBorder="1" applyAlignment="1">
      <alignment horizontal="center" vertical="center" wrapText="1" readingOrder="2"/>
    </xf>
    <xf numFmtId="0" fontId="6" fillId="0" borderId="17" xfId="0" applyFont="1" applyFill="1" applyBorder="1" applyAlignment="1">
      <alignment horizontal="center" vertical="center" wrapText="1" readingOrder="1"/>
    </xf>
    <xf numFmtId="0" fontId="8" fillId="0" borderId="0" xfId="0" applyFont="1" applyBorder="1" applyAlignment="1">
      <alignment horizontal="right" vertical="center" wrapText="1" readingOrder="2"/>
    </xf>
    <xf numFmtId="0" fontId="8" fillId="0" borderId="11" xfId="0" applyFont="1" applyBorder="1" applyAlignment="1">
      <alignment horizontal="right" vertical="center" wrapText="1" readingOrder="2"/>
    </xf>
    <xf numFmtId="0" fontId="41" fillId="0" borderId="0" xfId="0" applyFont="1" applyBorder="1" applyAlignment="1">
      <alignment horizontal="right" wrapText="1" readingOrder="2"/>
    </xf>
    <xf numFmtId="0" fontId="41" fillId="0" borderId="0" xfId="0" applyFont="1" applyBorder="1" applyAlignment="1">
      <alignment horizontal="right" vertical="center" wrapText="1" readingOrder="2"/>
    </xf>
    <xf numFmtId="0" fontId="8" fillId="0" borderId="11" xfId="0" applyFont="1" applyFill="1" applyBorder="1" applyAlignment="1">
      <alignment horizontal="right" vertical="center" readingOrder="2"/>
    </xf>
    <xf numFmtId="0" fontId="1" fillId="0" borderId="12" xfId="0" applyFont="1" applyBorder="1" applyAlignment="1">
      <alignment horizontal="center" vertical="center" wrapText="1" readingOrder="2"/>
    </xf>
    <xf numFmtId="0" fontId="3" fillId="0" borderId="25" xfId="0" applyFont="1" applyFill="1" applyBorder="1" applyAlignment="1">
      <alignment horizontal="center" vertical="center" wrapText="1" readingOrder="2"/>
    </xf>
    <xf numFmtId="0" fontId="3" fillId="0" borderId="47" xfId="0" applyFont="1" applyFill="1" applyBorder="1" applyAlignment="1">
      <alignment horizontal="center" vertical="center" wrapText="1" readingOrder="2"/>
    </xf>
    <xf numFmtId="0" fontId="6" fillId="0" borderId="17" xfId="0" applyFont="1" applyFill="1" applyBorder="1" applyAlignment="1">
      <alignment horizontal="right" vertical="center" wrapText="1"/>
    </xf>
    <xf numFmtId="0" fontId="6" fillId="0" borderId="43" xfId="0" applyFont="1" applyFill="1" applyBorder="1" applyAlignment="1">
      <alignment horizontal="right" vertical="center" wrapText="1"/>
    </xf>
    <xf numFmtId="0" fontId="6" fillId="0" borderId="28" xfId="0" applyFont="1" applyFill="1" applyBorder="1" applyAlignment="1">
      <alignment horizontal="right" vertical="center" wrapText="1"/>
    </xf>
    <xf numFmtId="0" fontId="6" fillId="0" borderId="16" xfId="0" applyFont="1" applyFill="1" applyBorder="1" applyAlignment="1">
      <alignment horizontal="right" vertical="center" wrapText="1"/>
    </xf>
    <xf numFmtId="0" fontId="6" fillId="0" borderId="39" xfId="0" applyFont="1" applyFill="1" applyBorder="1" applyAlignment="1">
      <alignment horizontal="right" vertical="center" wrapText="1"/>
    </xf>
    <xf numFmtId="0" fontId="6" fillId="0" borderId="14" xfId="0" applyFont="1" applyFill="1" applyBorder="1" applyAlignment="1">
      <alignment horizontal="right" vertical="center" wrapText="1"/>
    </xf>
  </cellXfs>
  <cellStyles count="5">
    <cellStyle name="Hyperlink" xfId="1" builtinId="8"/>
    <cellStyle name="Normal" xfId="0" builtinId="0"/>
    <cellStyle name="Normal 2" xfId="3"/>
    <cellStyle name="Normal 4" xfId="2"/>
    <cellStyle name="Normal 5" xfId="4"/>
  </cellStyles>
  <dxfs count="0"/>
  <tableStyles count="0" defaultTableStyle="TableStyleMedium2" defaultPivotStyle="PivotStyleLight16"/>
  <colors>
    <mruColors>
      <color rgb="FFFF99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calcChain" Target="calcChain.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styles" Target="styles.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theme" Target="theme/theme1.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2" Type="http://schemas.openxmlformats.org/officeDocument/2006/relationships/comments" Target="../comments1.xml"/><Relationship Id="rId1" Type="http://schemas.openxmlformats.org/officeDocument/2006/relationships/vmlDrawing" Target="../drawings/vmlDrawing1.vml"/></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
  <dimension ref="B1:K421"/>
  <sheetViews>
    <sheetView rightToLeft="1" topLeftCell="B16" zoomScale="120" zoomScaleNormal="120" workbookViewId="0">
      <selection activeCell="B25" sqref="B25"/>
    </sheetView>
  </sheetViews>
  <sheetFormatPr defaultRowHeight="15"/>
  <sheetData>
    <row r="1" spans="2:11" s="628" customFormat="1"/>
    <row r="2" spans="2:11" s="628" customFormat="1"/>
    <row r="3" spans="2:11" s="2" customFormat="1" ht="27.75">
      <c r="B3" s="3" t="s">
        <v>279</v>
      </c>
      <c r="C3" s="4"/>
      <c r="D3" s="4"/>
      <c r="E3" s="4"/>
      <c r="F3" s="4"/>
      <c r="G3" s="4"/>
      <c r="H3" s="4"/>
      <c r="I3" s="4"/>
      <c r="J3" s="4"/>
    </row>
    <row r="4" spans="2:11" s="2" customFormat="1">
      <c r="B4" s="4"/>
      <c r="C4" s="4"/>
      <c r="D4" s="4"/>
      <c r="E4" s="4"/>
      <c r="F4" s="4"/>
      <c r="G4" s="4"/>
      <c r="H4" s="4"/>
      <c r="I4" s="4"/>
      <c r="J4" s="4"/>
    </row>
    <row r="5" spans="2:11" s="624" customFormat="1" ht="36" customHeight="1">
      <c r="B5" s="624" t="s">
        <v>929</v>
      </c>
      <c r="C5" s="625"/>
      <c r="D5" s="625"/>
      <c r="E5" s="625"/>
      <c r="F5" s="625"/>
      <c r="G5" s="625"/>
      <c r="H5" s="625"/>
      <c r="I5" s="626"/>
      <c r="J5" s="626"/>
      <c r="K5" s="626"/>
    </row>
    <row r="6" spans="2:11" s="624" customFormat="1" ht="36" customHeight="1">
      <c r="B6" s="624" t="s">
        <v>928</v>
      </c>
      <c r="C6" s="625"/>
      <c r="D6" s="625"/>
      <c r="E6" s="625"/>
      <c r="F6" s="625"/>
      <c r="G6" s="625"/>
      <c r="H6" s="625"/>
      <c r="I6" s="626"/>
      <c r="J6" s="626"/>
      <c r="K6" s="626"/>
    </row>
    <row r="7" spans="2:11" s="624" customFormat="1" ht="36" customHeight="1">
      <c r="B7" s="624" t="s">
        <v>927</v>
      </c>
      <c r="C7" s="625"/>
      <c r="D7" s="625"/>
      <c r="E7" s="625"/>
      <c r="F7" s="625"/>
      <c r="G7" s="625"/>
      <c r="H7" s="625"/>
      <c r="I7" s="626"/>
      <c r="J7" s="626"/>
      <c r="K7" s="626"/>
    </row>
    <row r="8" spans="2:11" s="624" customFormat="1" ht="36" customHeight="1">
      <c r="B8" s="624" t="s">
        <v>926</v>
      </c>
      <c r="C8" s="625"/>
      <c r="D8" s="625"/>
      <c r="E8" s="625"/>
      <c r="F8" s="625"/>
      <c r="G8" s="625"/>
      <c r="H8" s="625"/>
      <c r="I8" s="626"/>
      <c r="J8" s="626"/>
      <c r="K8" s="626"/>
    </row>
    <row r="9" spans="2:11" s="624" customFormat="1" ht="36" customHeight="1">
      <c r="B9" s="624" t="s">
        <v>925</v>
      </c>
      <c r="C9" s="625"/>
      <c r="D9" s="625"/>
      <c r="E9" s="625"/>
      <c r="F9" s="625"/>
      <c r="G9" s="625"/>
      <c r="H9" s="625"/>
      <c r="I9" s="626"/>
      <c r="J9" s="626"/>
      <c r="K9" s="626"/>
    </row>
    <row r="10" spans="2:11" s="624" customFormat="1" ht="36" customHeight="1">
      <c r="B10" s="624" t="s">
        <v>924</v>
      </c>
      <c r="C10" s="625"/>
      <c r="D10" s="625"/>
      <c r="E10" s="625"/>
      <c r="F10" s="625"/>
      <c r="G10" s="625"/>
      <c r="H10" s="625"/>
      <c r="I10" s="626"/>
      <c r="J10" s="626"/>
      <c r="K10" s="626"/>
    </row>
    <row r="11" spans="2:11" s="624" customFormat="1" ht="36" customHeight="1">
      <c r="B11" s="624" t="s">
        <v>930</v>
      </c>
      <c r="C11" s="625"/>
      <c r="D11" s="625"/>
      <c r="E11" s="625"/>
      <c r="F11" s="625"/>
      <c r="G11" s="625"/>
      <c r="H11" s="625"/>
      <c r="I11" s="626"/>
      <c r="J11" s="626"/>
      <c r="K11" s="626"/>
    </row>
    <row r="12" spans="2:11" s="624" customFormat="1" ht="36" customHeight="1">
      <c r="B12" s="624" t="s">
        <v>922</v>
      </c>
      <c r="C12" s="625"/>
      <c r="D12" s="625"/>
      <c r="E12" s="625"/>
      <c r="F12" s="625"/>
      <c r="G12" s="625"/>
      <c r="H12" s="625"/>
      <c r="I12" s="626"/>
      <c r="J12" s="626"/>
      <c r="K12" s="626"/>
    </row>
    <row r="13" spans="2:11" s="624" customFormat="1" ht="36" customHeight="1">
      <c r="B13" s="624" t="s">
        <v>921</v>
      </c>
      <c r="C13" s="625"/>
      <c r="D13" s="625"/>
      <c r="E13" s="625"/>
      <c r="F13" s="625"/>
      <c r="G13" s="625"/>
      <c r="H13" s="625"/>
      <c r="I13" s="626"/>
      <c r="J13" s="626"/>
      <c r="K13" s="626"/>
    </row>
    <row r="14" spans="2:11" s="624" customFormat="1" ht="36" customHeight="1">
      <c r="B14" s="624" t="s">
        <v>920</v>
      </c>
      <c r="C14" s="625"/>
      <c r="D14" s="625"/>
      <c r="E14" s="625"/>
      <c r="F14" s="625"/>
      <c r="G14" s="625"/>
      <c r="H14" s="625"/>
      <c r="I14" s="626"/>
      <c r="J14" s="626"/>
      <c r="K14" s="626"/>
    </row>
    <row r="15" spans="2:11" s="624" customFormat="1" ht="36" customHeight="1">
      <c r="B15" s="624" t="s">
        <v>919</v>
      </c>
      <c r="C15" s="625"/>
      <c r="D15" s="625"/>
      <c r="E15" s="625"/>
      <c r="F15" s="625"/>
      <c r="G15" s="625"/>
      <c r="H15" s="625"/>
      <c r="I15" s="626"/>
      <c r="J15" s="626"/>
      <c r="K15" s="626"/>
    </row>
    <row r="16" spans="2:11" s="624" customFormat="1" ht="36" customHeight="1">
      <c r="B16" s="624" t="s">
        <v>918</v>
      </c>
      <c r="C16" s="625"/>
      <c r="D16" s="625"/>
      <c r="E16" s="625"/>
      <c r="F16" s="625"/>
      <c r="G16" s="625"/>
      <c r="H16" s="625"/>
      <c r="I16" s="626"/>
      <c r="J16" s="626"/>
      <c r="K16" s="626"/>
    </row>
    <row r="17" spans="2:11" s="624" customFormat="1" ht="36" customHeight="1">
      <c r="B17" s="624" t="s">
        <v>917</v>
      </c>
      <c r="C17" s="625"/>
      <c r="D17" s="625"/>
      <c r="E17" s="625"/>
      <c r="F17" s="625"/>
      <c r="G17" s="625"/>
      <c r="H17" s="625"/>
      <c r="I17" s="626"/>
      <c r="J17" s="626"/>
      <c r="K17" s="626"/>
    </row>
    <row r="18" spans="2:11" s="624" customFormat="1" ht="36" customHeight="1">
      <c r="B18" s="624" t="s">
        <v>916</v>
      </c>
      <c r="C18" s="625"/>
      <c r="D18" s="625"/>
      <c r="E18" s="625"/>
      <c r="F18" s="625"/>
      <c r="G18" s="625"/>
      <c r="H18" s="625"/>
      <c r="I18" s="626"/>
      <c r="J18" s="626"/>
      <c r="K18" s="626"/>
    </row>
    <row r="19" spans="2:11" s="624" customFormat="1" ht="36" customHeight="1">
      <c r="B19" s="624" t="s">
        <v>915</v>
      </c>
      <c r="C19" s="625"/>
      <c r="D19" s="625"/>
      <c r="E19" s="625"/>
      <c r="F19" s="625"/>
      <c r="G19" s="625"/>
      <c r="H19" s="625"/>
      <c r="I19" s="626"/>
      <c r="J19" s="626"/>
      <c r="K19" s="626"/>
    </row>
    <row r="20" spans="2:11" s="624" customFormat="1" ht="36" customHeight="1">
      <c r="B20" s="624" t="s">
        <v>914</v>
      </c>
      <c r="C20" s="625"/>
      <c r="D20" s="625"/>
      <c r="E20" s="625"/>
      <c r="F20" s="625"/>
      <c r="G20" s="625"/>
      <c r="H20" s="625"/>
      <c r="I20" s="626"/>
      <c r="J20" s="626"/>
      <c r="K20" s="626"/>
    </row>
    <row r="21" spans="2:11" s="624" customFormat="1" ht="36" customHeight="1">
      <c r="B21" s="624" t="s">
        <v>913</v>
      </c>
      <c r="C21" s="625"/>
      <c r="D21" s="625"/>
      <c r="E21" s="625"/>
      <c r="F21" s="625"/>
      <c r="G21" s="625"/>
      <c r="H21" s="625"/>
      <c r="I21" s="626"/>
      <c r="J21" s="626"/>
      <c r="K21" s="626"/>
    </row>
    <row r="22" spans="2:11" s="624" customFormat="1" ht="36" customHeight="1">
      <c r="B22" s="624" t="s">
        <v>931</v>
      </c>
      <c r="C22" s="625"/>
      <c r="D22" s="625"/>
      <c r="E22" s="625"/>
      <c r="F22" s="625"/>
      <c r="G22" s="625"/>
      <c r="H22" s="625"/>
      <c r="I22" s="626"/>
      <c r="J22" s="626"/>
      <c r="K22" s="626"/>
    </row>
    <row r="23" spans="2:11" s="624" customFormat="1" ht="36" customHeight="1">
      <c r="B23" s="624" t="s">
        <v>911</v>
      </c>
      <c r="C23" s="625"/>
      <c r="D23" s="625"/>
      <c r="E23" s="625"/>
      <c r="F23" s="625"/>
      <c r="G23" s="625"/>
      <c r="H23" s="625"/>
      <c r="I23" s="626"/>
      <c r="J23" s="626"/>
      <c r="K23" s="626"/>
    </row>
    <row r="24" spans="2:11" s="624" customFormat="1" ht="36" customHeight="1">
      <c r="B24" s="624" t="s">
        <v>910</v>
      </c>
      <c r="C24" s="625"/>
      <c r="D24" s="625"/>
      <c r="E24" s="625"/>
      <c r="F24" s="625"/>
      <c r="G24" s="625"/>
      <c r="H24" s="625"/>
      <c r="I24" s="626"/>
      <c r="J24" s="626"/>
      <c r="K24" s="626"/>
    </row>
    <row r="25" spans="2:11" s="624" customFormat="1" ht="36" customHeight="1">
      <c r="B25" s="624" t="s">
        <v>909</v>
      </c>
      <c r="C25" s="625"/>
      <c r="D25" s="625"/>
      <c r="E25" s="625"/>
      <c r="F25" s="625"/>
      <c r="G25" s="625"/>
      <c r="H25" s="625"/>
      <c r="I25" s="626"/>
      <c r="J25" s="626"/>
      <c r="K25" s="626"/>
    </row>
    <row r="26" spans="2:11" s="628" customFormat="1"/>
    <row r="27" spans="2:11" s="628" customFormat="1"/>
    <row r="28" spans="2:11" s="628" customFormat="1"/>
    <row r="29" spans="2:11" s="628" customFormat="1"/>
    <row r="30" spans="2:11" s="628" customFormat="1"/>
    <row r="31" spans="2:11" s="628" customFormat="1"/>
    <row r="32" spans="2:11" s="628" customFormat="1"/>
    <row r="33" s="628" customFormat="1"/>
    <row r="34" s="628" customFormat="1"/>
    <row r="35" s="628" customFormat="1"/>
    <row r="36" s="628" customFormat="1"/>
    <row r="37" s="628" customFormat="1"/>
    <row r="38" s="628" customFormat="1"/>
    <row r="39" s="628" customFormat="1"/>
    <row r="40" s="628" customFormat="1"/>
    <row r="41" s="628" customFormat="1"/>
    <row r="42" s="628" customFormat="1"/>
    <row r="43" s="628" customFormat="1"/>
    <row r="44" s="628" customFormat="1"/>
    <row r="45" s="628" customFormat="1"/>
    <row r="46" s="628" customFormat="1"/>
    <row r="47" s="628" customFormat="1"/>
    <row r="48" s="628" customFormat="1"/>
    <row r="49" s="628" customFormat="1"/>
    <row r="50" s="628" customFormat="1"/>
    <row r="51" s="628" customFormat="1"/>
    <row r="52" s="628" customFormat="1"/>
    <row r="53" s="628" customFormat="1"/>
    <row r="54" s="628" customFormat="1"/>
    <row r="55" s="628" customFormat="1"/>
    <row r="56" s="628" customFormat="1"/>
    <row r="57" s="628" customFormat="1"/>
    <row r="58" s="628" customFormat="1"/>
    <row r="59" s="628" customFormat="1"/>
    <row r="60" s="628" customFormat="1"/>
    <row r="61" s="628" customFormat="1"/>
    <row r="62" s="628" customFormat="1"/>
    <row r="63" s="628" customFormat="1"/>
    <row r="64" s="628" customFormat="1"/>
    <row r="65" s="628" customFormat="1"/>
    <row r="66" s="628" customFormat="1"/>
    <row r="67" s="628" customFormat="1"/>
    <row r="68" s="628" customFormat="1"/>
    <row r="69" s="628" customFormat="1"/>
    <row r="70" s="628" customFormat="1"/>
    <row r="71" s="628" customFormat="1"/>
    <row r="72" s="628" customFormat="1"/>
    <row r="73" s="628" customFormat="1"/>
    <row r="74" s="628" customFormat="1"/>
    <row r="75" s="628" customFormat="1"/>
    <row r="76" s="628" customFormat="1"/>
    <row r="77" s="628" customFormat="1"/>
    <row r="78" s="628" customFormat="1"/>
    <row r="79" s="628" customFormat="1"/>
    <row r="80" s="628" customFormat="1"/>
    <row r="81" s="628" customFormat="1"/>
    <row r="82" s="628" customFormat="1"/>
    <row r="83" s="628" customFormat="1"/>
    <row r="84" s="628" customFormat="1"/>
    <row r="85" s="628" customFormat="1"/>
    <row r="86" s="628" customFormat="1"/>
    <row r="87" s="628" customFormat="1"/>
    <row r="88" s="628" customFormat="1"/>
    <row r="89" s="628" customFormat="1"/>
    <row r="90" s="628" customFormat="1"/>
    <row r="91" s="628" customFormat="1"/>
    <row r="92" s="628" customFormat="1"/>
    <row r="93" s="628" customFormat="1"/>
    <row r="94" s="628" customFormat="1"/>
    <row r="95" s="628" customFormat="1"/>
    <row r="96" s="628" customFormat="1"/>
    <row r="97" s="628" customFormat="1"/>
    <row r="98" s="628" customFormat="1"/>
    <row r="99" s="628" customFormat="1"/>
    <row r="100" s="628" customFormat="1"/>
    <row r="101" s="628" customFormat="1"/>
    <row r="102" s="628" customFormat="1"/>
    <row r="103" s="628" customFormat="1"/>
    <row r="104" s="628" customFormat="1"/>
    <row r="105" s="628" customFormat="1"/>
    <row r="106" s="628" customFormat="1"/>
    <row r="107" s="628" customFormat="1"/>
    <row r="108" s="628" customFormat="1"/>
    <row r="109" s="628" customFormat="1"/>
    <row r="110" s="628" customFormat="1"/>
    <row r="111" s="628" customFormat="1"/>
    <row r="112" s="628" customFormat="1"/>
    <row r="113" s="628" customFormat="1"/>
    <row r="114" s="628" customFormat="1"/>
    <row r="115" s="628" customFormat="1"/>
    <row r="116" s="628" customFormat="1"/>
    <row r="117" s="628" customFormat="1"/>
    <row r="118" s="628" customFormat="1"/>
    <row r="119" s="628" customFormat="1"/>
    <row r="120" s="628" customFormat="1"/>
    <row r="121" s="628" customFormat="1"/>
    <row r="122" s="628" customFormat="1"/>
    <row r="123" s="628" customFormat="1"/>
    <row r="124" s="628" customFormat="1"/>
    <row r="125" s="628" customFormat="1"/>
    <row r="126" s="628" customFormat="1"/>
    <row r="127" s="628" customFormat="1"/>
    <row r="128" s="628" customFormat="1"/>
    <row r="129" s="628" customFormat="1"/>
    <row r="130" s="628" customFormat="1"/>
    <row r="131" s="628" customFormat="1"/>
    <row r="132" s="628" customFormat="1"/>
    <row r="133" s="628" customFormat="1"/>
    <row r="134" s="628" customFormat="1"/>
    <row r="135" s="628" customFormat="1"/>
    <row r="136" s="628" customFormat="1"/>
    <row r="137" s="628" customFormat="1"/>
    <row r="138" s="628" customFormat="1"/>
    <row r="139" s="628" customFormat="1"/>
    <row r="140" s="628" customFormat="1"/>
    <row r="141" s="628" customFormat="1"/>
    <row r="142" s="628" customFormat="1"/>
    <row r="143" s="628" customFormat="1"/>
    <row r="144" s="628" customFormat="1"/>
    <row r="145" s="628" customFormat="1"/>
    <row r="146" s="628" customFormat="1"/>
    <row r="147" s="628" customFormat="1"/>
    <row r="148" s="628" customFormat="1"/>
    <row r="149" s="628" customFormat="1"/>
    <row r="150" s="628" customFormat="1"/>
    <row r="151" s="628" customFormat="1"/>
    <row r="152" s="628" customFormat="1"/>
    <row r="153" s="628" customFormat="1"/>
    <row r="154" s="628" customFormat="1"/>
    <row r="155" s="628" customFormat="1"/>
    <row r="156" s="628" customFormat="1"/>
    <row r="157" s="628" customFormat="1"/>
    <row r="158" s="628" customFormat="1"/>
    <row r="159" s="628" customFormat="1"/>
    <row r="160" s="628" customFormat="1"/>
    <row r="161" s="628" customFormat="1"/>
    <row r="162" s="628" customFormat="1"/>
    <row r="163" s="628" customFormat="1"/>
    <row r="164" s="628" customFormat="1"/>
    <row r="165" s="628" customFormat="1"/>
    <row r="166" s="628" customFormat="1"/>
    <row r="167" s="628" customFormat="1"/>
    <row r="168" s="628" customFormat="1"/>
    <row r="169" s="628" customFormat="1"/>
    <row r="170" s="628" customFormat="1"/>
    <row r="171" s="628" customFormat="1"/>
    <row r="172" s="628" customFormat="1"/>
    <row r="173" s="628" customFormat="1"/>
    <row r="174" s="628" customFormat="1"/>
    <row r="175" s="628" customFormat="1"/>
    <row r="176" s="628" customFormat="1"/>
    <row r="177" s="628" customFormat="1"/>
    <row r="178" s="628" customFormat="1"/>
    <row r="179" s="628" customFormat="1"/>
    <row r="180" s="628" customFormat="1"/>
    <row r="181" s="628" customFormat="1"/>
    <row r="182" s="628" customFormat="1"/>
    <row r="183" s="628" customFormat="1"/>
    <row r="184" s="628" customFormat="1"/>
    <row r="185" s="628" customFormat="1"/>
    <row r="186" s="628" customFormat="1"/>
    <row r="187" s="628" customFormat="1"/>
    <row r="188" s="628" customFormat="1"/>
    <row r="189" s="628" customFormat="1"/>
    <row r="190" s="628" customFormat="1"/>
    <row r="191" s="628" customFormat="1"/>
    <row r="192" s="628" customFormat="1"/>
    <row r="193" s="628" customFormat="1"/>
    <row r="194" s="628" customFormat="1"/>
    <row r="195" s="628" customFormat="1"/>
    <row r="196" s="628" customFormat="1"/>
    <row r="197" s="628" customFormat="1"/>
    <row r="198" s="628" customFormat="1"/>
    <row r="199" s="628" customFormat="1"/>
    <row r="200" s="628" customFormat="1"/>
    <row r="201" s="628" customFormat="1"/>
    <row r="202" s="628" customFormat="1"/>
    <row r="203" s="628" customFormat="1"/>
    <row r="204" s="628" customFormat="1"/>
    <row r="205" s="628" customFormat="1"/>
    <row r="206" s="628" customFormat="1"/>
    <row r="207" s="628" customFormat="1"/>
    <row r="208" s="628" customFormat="1"/>
    <row r="209" s="628" customFormat="1"/>
    <row r="210" s="628" customFormat="1"/>
    <row r="211" s="628" customFormat="1"/>
    <row r="212" s="628" customFormat="1"/>
    <row r="213" s="628" customFormat="1"/>
    <row r="214" s="628" customFormat="1"/>
    <row r="215" s="628" customFormat="1"/>
    <row r="216" s="628" customFormat="1"/>
    <row r="217" s="628" customFormat="1"/>
    <row r="218" s="628" customFormat="1"/>
    <row r="219" s="628" customFormat="1"/>
    <row r="220" s="628" customFormat="1"/>
    <row r="221" s="628" customFormat="1"/>
    <row r="222" s="628" customFormat="1"/>
    <row r="223" s="628" customFormat="1"/>
    <row r="224" s="628" customFormat="1"/>
    <row r="225" s="628" customFormat="1"/>
    <row r="226" s="628" customFormat="1"/>
    <row r="227" s="628" customFormat="1"/>
    <row r="228" s="628" customFormat="1"/>
    <row r="229" s="628" customFormat="1"/>
    <row r="230" s="628" customFormat="1"/>
    <row r="231" s="628" customFormat="1"/>
    <row r="232" s="628" customFormat="1"/>
    <row r="233" s="628" customFormat="1"/>
    <row r="234" s="628" customFormat="1"/>
    <row r="235" s="628" customFormat="1"/>
    <row r="236" s="628" customFormat="1"/>
    <row r="237" s="628" customFormat="1"/>
    <row r="238" s="628" customFormat="1"/>
    <row r="239" s="628" customFormat="1"/>
    <row r="240" s="628" customFormat="1"/>
    <row r="241" s="628" customFormat="1"/>
    <row r="242" s="628" customFormat="1"/>
    <row r="243" s="628" customFormat="1"/>
    <row r="244" s="628" customFormat="1"/>
    <row r="245" s="628" customFormat="1"/>
    <row r="246" s="628" customFormat="1"/>
    <row r="247" s="628" customFormat="1"/>
    <row r="248" s="628" customFormat="1"/>
    <row r="249" s="628" customFormat="1"/>
    <row r="250" s="628" customFormat="1"/>
    <row r="251" s="628" customFormat="1"/>
    <row r="252" s="628" customFormat="1"/>
    <row r="253" s="628" customFormat="1"/>
    <row r="254" s="628" customFormat="1"/>
    <row r="255" s="628" customFormat="1"/>
    <row r="256" s="628" customFormat="1"/>
    <row r="257" s="628" customFormat="1"/>
    <row r="258" s="628" customFormat="1"/>
    <row r="259" s="628" customFormat="1"/>
    <row r="260" s="628" customFormat="1"/>
    <row r="261" s="628" customFormat="1"/>
    <row r="262" s="628" customFormat="1"/>
    <row r="263" s="628" customFormat="1"/>
    <row r="264" s="628" customFormat="1"/>
    <row r="265" s="628" customFormat="1"/>
    <row r="266" s="628" customFormat="1"/>
    <row r="267" s="628" customFormat="1"/>
    <row r="268" s="628" customFormat="1"/>
    <row r="269" s="628" customFormat="1"/>
    <row r="270" s="628" customFormat="1"/>
    <row r="271" s="628" customFormat="1"/>
    <row r="272" s="628" customFormat="1"/>
    <row r="273" s="628" customFormat="1"/>
    <row r="274" s="628" customFormat="1"/>
    <row r="275" s="628" customFormat="1"/>
    <row r="276" s="628" customFormat="1"/>
    <row r="277" s="628" customFormat="1"/>
    <row r="278" s="628" customFormat="1"/>
    <row r="279" s="628" customFormat="1"/>
    <row r="280" s="628" customFormat="1"/>
    <row r="281" s="628" customFormat="1"/>
    <row r="282" s="628" customFormat="1"/>
    <row r="283" s="628" customFormat="1"/>
    <row r="284" s="628" customFormat="1"/>
    <row r="285" s="628" customFormat="1"/>
    <row r="286" s="628" customFormat="1"/>
    <row r="287" s="628" customFormat="1"/>
    <row r="288" s="628" customFormat="1"/>
    <row r="289" s="628" customFormat="1"/>
    <row r="290" s="628" customFormat="1"/>
    <row r="291" s="628" customFormat="1"/>
    <row r="292" s="628" customFormat="1"/>
    <row r="293" s="628" customFormat="1"/>
    <row r="294" s="628" customFormat="1"/>
    <row r="295" s="628" customFormat="1"/>
    <row r="296" s="628" customFormat="1"/>
    <row r="297" s="628" customFormat="1"/>
    <row r="298" s="628" customFormat="1"/>
    <row r="299" s="628" customFormat="1"/>
    <row r="300" s="628" customFormat="1"/>
    <row r="301" s="628" customFormat="1"/>
    <row r="302" s="628" customFormat="1"/>
    <row r="303" s="628" customFormat="1"/>
    <row r="304" s="628" customFormat="1"/>
    <row r="305" s="628" customFormat="1"/>
    <row r="306" s="628" customFormat="1"/>
    <row r="307" s="628" customFormat="1"/>
    <row r="308" s="628" customFormat="1"/>
    <row r="309" s="628" customFormat="1"/>
    <row r="310" s="628" customFormat="1"/>
    <row r="311" s="628" customFormat="1"/>
    <row r="312" s="628" customFormat="1"/>
    <row r="313" s="628" customFormat="1"/>
    <row r="314" s="628" customFormat="1"/>
    <row r="315" s="628" customFormat="1"/>
    <row r="316" s="628" customFormat="1"/>
    <row r="317" s="628" customFormat="1"/>
    <row r="318" s="628" customFormat="1"/>
    <row r="319" s="628" customFormat="1"/>
    <row r="320" s="628" customFormat="1"/>
    <row r="321" s="628" customFormat="1"/>
    <row r="322" s="628" customFormat="1"/>
    <row r="323" s="628" customFormat="1"/>
    <row r="324" s="628" customFormat="1"/>
    <row r="325" s="628" customFormat="1"/>
    <row r="326" s="628" customFormat="1"/>
    <row r="327" s="628" customFormat="1"/>
    <row r="328" s="628" customFormat="1"/>
    <row r="329" s="628" customFormat="1"/>
    <row r="330" s="628" customFormat="1"/>
    <row r="331" s="628" customFormat="1"/>
    <row r="332" s="628" customFormat="1"/>
    <row r="333" s="628" customFormat="1"/>
    <row r="334" s="628" customFormat="1"/>
    <row r="335" s="628" customFormat="1"/>
    <row r="336" s="628" customFormat="1"/>
    <row r="337" s="628" customFormat="1"/>
    <row r="338" s="628" customFormat="1"/>
    <row r="339" s="628" customFormat="1"/>
    <row r="340" s="628" customFormat="1"/>
    <row r="341" s="628" customFormat="1"/>
    <row r="342" s="628" customFormat="1"/>
    <row r="343" s="628" customFormat="1"/>
    <row r="344" s="628" customFormat="1"/>
    <row r="345" s="628" customFormat="1"/>
    <row r="346" s="628" customFormat="1"/>
    <row r="347" s="628" customFormat="1"/>
    <row r="348" s="628" customFormat="1"/>
    <row r="349" s="628" customFormat="1"/>
    <row r="350" s="628" customFormat="1"/>
    <row r="351" s="628" customFormat="1"/>
    <row r="352" s="628" customFormat="1"/>
    <row r="353" s="628" customFormat="1"/>
    <row r="354" s="628" customFormat="1"/>
    <row r="355" s="628" customFormat="1"/>
    <row r="356" s="628" customFormat="1"/>
    <row r="357" s="628" customFormat="1"/>
    <row r="358" s="628" customFormat="1"/>
    <row r="359" s="628" customFormat="1"/>
    <row r="360" s="628" customFormat="1"/>
    <row r="361" s="628" customFormat="1"/>
    <row r="362" s="628" customFormat="1"/>
    <row r="363" s="628" customFormat="1"/>
    <row r="364" s="628" customFormat="1"/>
    <row r="365" s="628" customFormat="1"/>
    <row r="366" s="628" customFormat="1"/>
    <row r="367" s="628" customFormat="1"/>
    <row r="368" s="628" customFormat="1"/>
    <row r="369" s="628" customFormat="1"/>
    <row r="370" s="628" customFormat="1"/>
    <row r="371" s="628" customFormat="1"/>
    <row r="372" s="628" customFormat="1"/>
    <row r="373" s="628" customFormat="1"/>
    <row r="374" s="628" customFormat="1"/>
    <row r="375" s="628" customFormat="1"/>
    <row r="376" s="628" customFormat="1"/>
    <row r="377" s="628" customFormat="1"/>
    <row r="378" s="628" customFormat="1"/>
    <row r="379" s="628" customFormat="1"/>
    <row r="380" s="628" customFormat="1"/>
    <row r="381" s="628" customFormat="1"/>
    <row r="382" s="628" customFormat="1"/>
    <row r="383" s="628" customFormat="1"/>
    <row r="384" s="628" customFormat="1"/>
    <row r="385" s="628" customFormat="1"/>
    <row r="386" s="628" customFormat="1"/>
    <row r="387" s="628" customFormat="1"/>
    <row r="388" s="628" customFormat="1"/>
    <row r="389" s="628" customFormat="1"/>
    <row r="390" s="628" customFormat="1"/>
    <row r="391" s="628" customFormat="1"/>
    <row r="392" s="628" customFormat="1"/>
    <row r="393" s="628" customFormat="1"/>
    <row r="394" s="628" customFormat="1"/>
    <row r="395" s="628" customFormat="1"/>
    <row r="396" s="628" customFormat="1"/>
    <row r="397" s="628" customFormat="1"/>
    <row r="398" s="628" customFormat="1"/>
    <row r="399" s="628" customFormat="1"/>
    <row r="400" s="628" customFormat="1"/>
    <row r="401" s="628" customFormat="1"/>
    <row r="402" s="628" customFormat="1"/>
    <row r="403" s="628" customFormat="1"/>
    <row r="404" s="628" customFormat="1"/>
    <row r="405" s="628" customFormat="1"/>
    <row r="406" s="628" customFormat="1"/>
    <row r="407" s="628" customFormat="1"/>
    <row r="408" s="628" customFormat="1"/>
    <row r="409" s="628" customFormat="1"/>
    <row r="410" s="628" customFormat="1"/>
    <row r="411" s="628" customFormat="1"/>
    <row r="412" s="628" customFormat="1"/>
    <row r="413" s="628" customFormat="1"/>
    <row r="414" s="628" customFormat="1"/>
    <row r="415" s="628" customFormat="1"/>
    <row r="416" s="628" customFormat="1"/>
    <row r="417" s="628" customFormat="1"/>
    <row r="418" s="628" customFormat="1"/>
    <row r="419" s="628" customFormat="1"/>
    <row r="420" s="628" customFormat="1"/>
    <row r="421" s="628" customFormat="1"/>
  </sheetData>
  <mergeCells count="2">
    <mergeCell ref="A26:XFD421"/>
    <mergeCell ref="A1:XFD2"/>
  </mergeCells>
  <hyperlinks>
    <hyperlink ref="B5" location="'جدول (197-1)'!A1" display="جدول (197-1) : برآورد ظرفیت طرح های برق آبی کشور تا پايان سال 1401"/>
    <hyperlink ref="B6" location="'جدول (198-1)'!A1" display="جدول (198-1) : برآورد ظرفيت طرح هاي برق آبي كشور به تفكيك استان ها و وضعيت طرح‌ها تا پايان سال 1401"/>
    <hyperlink ref="B7" location="'جدول (199-1)'!A1" display="جدول (199-1) : مشخصات عمومي نيروگاه هاي برق آبي در حال بهره برداري در كشور تا پایان سال 1401"/>
    <hyperlink ref="B9" location="'جدول (201-1)'!A1" display="جدول (201-1) : مشخصات عمومي طرح هاي در دست اجرای نيروگاه هاي برق آبي كشور در سال 1401"/>
    <hyperlink ref="B10" location="'جدول (202-1)'!A1" display="جدول (202-1) : ظرفيت قابل نصب و انرژي متوسط سالانه طرح هاي در دست اجرای نيروگاه هاي برق آبي كشور در سال 1401"/>
    <hyperlink ref="B8" location="'جدول (200-1)'!A1" display="جدول (200-1) : ظرفيت اسمي و توليد نيروگاه هاي برق آبي در حال بهره‌برداري وزارت نيرو تا پایان سال 1401"/>
    <hyperlink ref="B11" location="'جدول (203-1)'!A1" display="جدول (203-1) : ظرفیت و تولید طرح های در دست مطالعه و آماده اجرای نيروگاه هاي برق آبي كشور در سال 1401"/>
    <hyperlink ref="B12" location="'جدول (204-1)'!A1" display="جدول (204-1) : ظرفیت و تولید طرح های در مرحله شناخت نیروگاه های برق آبی کشور در سال 1401"/>
    <hyperlink ref="B13" location="'جدول (205-1)'!A1" display="جدول (205-1) : مشخصات سایت های توربین های بادی نصب شده کشور تا پایان سال 1401"/>
    <hyperlink ref="B14" location="'جدول (206-1)'!A1" display="جدول (206-1) : ظرفیت و توليد برق نيروگاه‌هاي برق بادي طي سال هاي 1401-1393"/>
    <hyperlink ref="B15" location="'جدول (207-1)'!A1" display="جدول (207-1) : ظرفيت اسمي نيروگاه‌‍‌هاي خورشيدي كشور طي سال هاي 1401-1393 "/>
    <hyperlink ref="B16" location="'جدول (208-1)'!A1" display="جدول (208-1) : تولید ویژه برق خورشیدی کشور طی سال های 1401-1393"/>
    <hyperlink ref="B17" location="'جدول (209-1)'!A1" display="جدول (209-1) : مساحت جنگل ها و مراتع کشور براساس میزان تراکم در سال 1401 (منابع زيست توده جامد ايران) "/>
    <hyperlink ref="B18" location="'جدول (210-1)'!A1" display="جدول (210-1) : مساحت جنگل ها و مراتع كشور تا پایان سال 1401 به تفکیک استان ها و نوع جنگل"/>
    <hyperlink ref="B19" location="'جدول (211-1)'!A1" display="جدول (211-1) : توليد فرآورده‌هاي جنگلي كشور طي سال هاي 1401-1393 "/>
    <hyperlink ref="B20" location="'جدول (212-1)'!A1" display="جدول (212-1) : ارزش متوسط هر واحد از توليدات فرآورده‌هاي جنگلی طی سال های 1401-1393"/>
    <hyperlink ref="B21" location="'جدول (213-1)'!A1" display="جدول (213-1) : میزان برداشت های غیر مجاز کشف شده زغال چوب طی سال های 1401-1393"/>
    <hyperlink ref="B22" location="'جدول (214-1)'!A1" display="جدول (214-1) : برآورد مصرف هیزم، زغال چوب، ، فضولات دامی و  بوته و خار در بخش خانگي به تفکیک استان ها  در سال 1401 "/>
    <hyperlink ref="B23" location="'جدول (215-1)'!A1" display="جدول (215-1) : واردات و صادرات زغال چوب طی سال های 1401-1393"/>
    <hyperlink ref="B24" location="'جدول (216-1)'!A1" display="جدول (216-1) : ظرفیت و توليد برق از نيروگاه‌هاي بيوگاز در كشور "/>
    <hyperlink ref="B25" location="'جدول (217-1)'!A1" display="جدول (217-1) : نرخ پایه خرید برق از نیروگاه های تجدیدپذیر غیردولتی تولید برق در سال 1401 به تفکیک منابع انرژی تجدیدپذیر و پاک"/>
  </hyperlinks>
  <pageMargins left="0.7" right="0.7" top="0.75" bottom="0.75" header="0.3" footer="0.3"/>
  <pageSetup orientation="portrait"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0"/>
  <dimension ref="B1:M31"/>
  <sheetViews>
    <sheetView rightToLeft="1" zoomScale="120" zoomScaleNormal="120" workbookViewId="0"/>
  </sheetViews>
  <sheetFormatPr defaultRowHeight="15"/>
  <cols>
    <col min="2" max="2" width="28.5703125" customWidth="1"/>
    <col min="3" max="3" width="16.7109375" customWidth="1"/>
    <col min="7" max="7" width="10.5703125" customWidth="1"/>
  </cols>
  <sheetData>
    <row r="1" spans="2:12">
      <c r="H1" s="595"/>
      <c r="I1" s="595"/>
      <c r="J1" s="595"/>
      <c r="K1" s="595"/>
      <c r="L1" s="595"/>
    </row>
    <row r="2" spans="2:12" ht="22.5" thickBot="1">
      <c r="B2" s="319" t="s">
        <v>921</v>
      </c>
      <c r="C2" s="279"/>
      <c r="D2" s="279"/>
      <c r="E2" s="279"/>
      <c r="F2" s="279"/>
      <c r="G2" s="279"/>
    </row>
    <row r="3" spans="2:12" ht="18.75" customHeight="1" thickTop="1">
      <c r="B3" s="668" t="s">
        <v>659</v>
      </c>
      <c r="C3" s="670" t="s">
        <v>658</v>
      </c>
      <c r="D3" s="657" t="s">
        <v>149</v>
      </c>
      <c r="E3" s="657" t="s">
        <v>657</v>
      </c>
      <c r="F3" s="659" t="s">
        <v>656</v>
      </c>
      <c r="G3" s="660"/>
    </row>
    <row r="4" spans="2:12" ht="35.25" thickBot="1">
      <c r="B4" s="669"/>
      <c r="C4" s="671"/>
      <c r="D4" s="658"/>
      <c r="E4" s="658"/>
      <c r="F4" s="318" t="s">
        <v>655</v>
      </c>
      <c r="G4" s="318" t="s">
        <v>654</v>
      </c>
    </row>
    <row r="5" spans="2:12" ht="15.75" customHeight="1">
      <c r="B5" s="672" t="s">
        <v>650</v>
      </c>
      <c r="C5" s="293" t="s">
        <v>653</v>
      </c>
      <c r="D5" s="661" t="s">
        <v>134</v>
      </c>
      <c r="E5" s="661" t="s">
        <v>533</v>
      </c>
      <c r="F5" s="283">
        <v>22</v>
      </c>
      <c r="G5" s="317">
        <v>14520</v>
      </c>
    </row>
    <row r="6" spans="2:12" ht="15.75" customHeight="1">
      <c r="B6" s="673"/>
      <c r="C6" s="293" t="s">
        <v>533</v>
      </c>
      <c r="D6" s="662"/>
      <c r="E6" s="662"/>
      <c r="F6" s="283">
        <v>4</v>
      </c>
      <c r="G6" s="317">
        <v>2150</v>
      </c>
    </row>
    <row r="7" spans="2:12" ht="15.75" customHeight="1">
      <c r="B7" s="673"/>
      <c r="C7" s="293" t="s">
        <v>652</v>
      </c>
      <c r="D7" s="662"/>
      <c r="E7" s="662"/>
      <c r="F7" s="283">
        <v>31</v>
      </c>
      <c r="G7" s="317">
        <v>13250</v>
      </c>
    </row>
    <row r="8" spans="2:12" ht="15.75" customHeight="1">
      <c r="B8" s="673"/>
      <c r="C8" s="293" t="s">
        <v>651</v>
      </c>
      <c r="D8" s="663"/>
      <c r="E8" s="663"/>
      <c r="F8" s="283">
        <v>27</v>
      </c>
      <c r="G8" s="283">
        <v>13500</v>
      </c>
    </row>
    <row r="9" spans="2:12" ht="18">
      <c r="B9" s="316" t="s">
        <v>650</v>
      </c>
      <c r="C9" s="304" t="s">
        <v>649</v>
      </c>
      <c r="D9" s="664" t="s">
        <v>648</v>
      </c>
      <c r="E9" s="664" t="s">
        <v>647</v>
      </c>
      <c r="F9" s="292">
        <v>74</v>
      </c>
      <c r="G9" s="292">
        <v>48840</v>
      </c>
    </row>
    <row r="10" spans="2:12" ht="18">
      <c r="B10" s="315" t="s">
        <v>646</v>
      </c>
      <c r="C10" s="293" t="s">
        <v>645</v>
      </c>
      <c r="D10" s="662"/>
      <c r="E10" s="662"/>
      <c r="F10" s="283">
        <v>18</v>
      </c>
      <c r="G10" s="283">
        <v>61200</v>
      </c>
    </row>
    <row r="11" spans="2:12" ht="18">
      <c r="B11" s="314" t="s">
        <v>644</v>
      </c>
      <c r="C11" s="290" t="s">
        <v>643</v>
      </c>
      <c r="D11" s="663"/>
      <c r="E11" s="663"/>
      <c r="F11" s="288">
        <v>22</v>
      </c>
      <c r="G11" s="288">
        <v>55000</v>
      </c>
    </row>
    <row r="12" spans="2:12" ht="18" customHeight="1">
      <c r="B12" s="313" t="s">
        <v>642</v>
      </c>
      <c r="C12" s="312" t="s">
        <v>639</v>
      </c>
      <c r="D12" s="676" t="s">
        <v>641</v>
      </c>
      <c r="E12" s="311" t="s">
        <v>638</v>
      </c>
      <c r="F12" s="310">
        <v>43</v>
      </c>
      <c r="G12" s="310">
        <v>28380</v>
      </c>
      <c r="H12" s="307"/>
      <c r="I12" s="306"/>
      <c r="J12" s="306"/>
    </row>
    <row r="13" spans="2:12" ht="23.25" customHeight="1">
      <c r="B13" s="309" t="s">
        <v>640</v>
      </c>
      <c r="C13" s="612" t="s">
        <v>155</v>
      </c>
      <c r="D13" s="677"/>
      <c r="E13" s="308" t="s">
        <v>155</v>
      </c>
      <c r="F13" s="92">
        <v>2</v>
      </c>
      <c r="G13" s="92">
        <v>4100</v>
      </c>
      <c r="H13" s="307"/>
      <c r="I13" s="306"/>
      <c r="J13" s="306"/>
    </row>
    <row r="14" spans="2:12" ht="21" customHeight="1">
      <c r="B14" s="305" t="s">
        <v>637</v>
      </c>
      <c r="C14" s="290" t="s">
        <v>637</v>
      </c>
      <c r="D14" s="678"/>
      <c r="E14" s="289" t="s">
        <v>636</v>
      </c>
      <c r="F14" s="288">
        <v>7</v>
      </c>
      <c r="G14" s="302">
        <v>7400</v>
      </c>
    </row>
    <row r="15" spans="2:12" ht="15.75" customHeight="1">
      <c r="B15" s="674" t="s">
        <v>635</v>
      </c>
      <c r="C15" s="304" t="s">
        <v>634</v>
      </c>
      <c r="D15" s="664" t="s">
        <v>538</v>
      </c>
      <c r="E15" s="303" t="s">
        <v>632</v>
      </c>
      <c r="F15" s="292">
        <v>1</v>
      </c>
      <c r="G15" s="156">
        <v>10</v>
      </c>
    </row>
    <row r="16" spans="2:12" ht="15.75" customHeight="1">
      <c r="B16" s="675"/>
      <c r="C16" s="293" t="s">
        <v>633</v>
      </c>
      <c r="D16" s="662"/>
      <c r="E16" s="285" t="s">
        <v>155</v>
      </c>
      <c r="F16" s="283">
        <v>3</v>
      </c>
      <c r="G16" s="156">
        <v>1980</v>
      </c>
    </row>
    <row r="17" spans="2:13" ht="18">
      <c r="B17" s="294" t="s">
        <v>631</v>
      </c>
      <c r="C17" s="293" t="s">
        <v>631</v>
      </c>
      <c r="D17" s="662"/>
      <c r="E17" s="285" t="s">
        <v>631</v>
      </c>
      <c r="F17" s="283">
        <v>1</v>
      </c>
      <c r="G17" s="283">
        <v>660</v>
      </c>
    </row>
    <row r="18" spans="2:13" ht="18">
      <c r="B18" s="291" t="s">
        <v>625</v>
      </c>
      <c r="C18" s="290" t="s">
        <v>630</v>
      </c>
      <c r="D18" s="663"/>
      <c r="E18" s="289" t="s">
        <v>629</v>
      </c>
      <c r="F18" s="302">
        <v>20</v>
      </c>
      <c r="G18" s="302">
        <v>50000</v>
      </c>
      <c r="H18" s="301"/>
      <c r="I18" s="301"/>
      <c r="J18" s="301"/>
      <c r="K18" s="301"/>
      <c r="L18" s="301"/>
      <c r="M18" s="301"/>
    </row>
    <row r="19" spans="2:13" ht="18">
      <c r="B19" s="294" t="s">
        <v>628</v>
      </c>
      <c r="C19" s="293" t="s">
        <v>627</v>
      </c>
      <c r="D19" s="664" t="s">
        <v>601</v>
      </c>
      <c r="E19" s="285" t="s">
        <v>626</v>
      </c>
      <c r="F19" s="283">
        <v>1</v>
      </c>
      <c r="G19" s="283">
        <v>660</v>
      </c>
    </row>
    <row r="20" spans="2:13" ht="18">
      <c r="B20" s="300" t="s">
        <v>625</v>
      </c>
      <c r="C20" s="299" t="s">
        <v>625</v>
      </c>
      <c r="D20" s="663"/>
      <c r="E20" s="298" t="s">
        <v>624</v>
      </c>
      <c r="F20" s="92">
        <v>20</v>
      </c>
      <c r="G20" s="92">
        <v>50000</v>
      </c>
    </row>
    <row r="21" spans="2:13" ht="18">
      <c r="B21" s="297" t="s">
        <v>623</v>
      </c>
      <c r="C21" s="296" t="s">
        <v>622</v>
      </c>
      <c r="D21" s="295" t="s">
        <v>9</v>
      </c>
      <c r="E21" s="295" t="s">
        <v>621</v>
      </c>
      <c r="F21" s="282">
        <v>1</v>
      </c>
      <c r="G21" s="282">
        <v>660</v>
      </c>
    </row>
    <row r="22" spans="2:13" ht="18">
      <c r="B22" s="297" t="s">
        <v>620</v>
      </c>
      <c r="C22" s="296" t="s">
        <v>619</v>
      </c>
      <c r="D22" s="295" t="s">
        <v>7</v>
      </c>
      <c r="E22" s="295" t="s">
        <v>619</v>
      </c>
      <c r="F22" s="282">
        <v>1</v>
      </c>
      <c r="G22" s="282">
        <v>660</v>
      </c>
    </row>
    <row r="23" spans="2:13" ht="18">
      <c r="B23" s="294" t="s">
        <v>618</v>
      </c>
      <c r="C23" s="293" t="s">
        <v>618</v>
      </c>
      <c r="D23" s="664" t="s">
        <v>4</v>
      </c>
      <c r="E23" s="285" t="s">
        <v>4</v>
      </c>
      <c r="F23" s="283">
        <v>1</v>
      </c>
      <c r="G23" s="292">
        <v>660</v>
      </c>
    </row>
    <row r="24" spans="2:13" ht="18">
      <c r="B24" s="291" t="s">
        <v>617</v>
      </c>
      <c r="C24" s="290" t="s">
        <v>617</v>
      </c>
      <c r="D24" s="663"/>
      <c r="E24" s="289" t="s">
        <v>617</v>
      </c>
      <c r="F24" s="288">
        <v>1</v>
      </c>
      <c r="G24" s="288">
        <v>660</v>
      </c>
    </row>
    <row r="25" spans="2:13" ht="18.75" thickBot="1">
      <c r="B25" s="287" t="s">
        <v>616</v>
      </c>
      <c r="C25" s="286" t="s">
        <v>616</v>
      </c>
      <c r="D25" s="285" t="s">
        <v>605</v>
      </c>
      <c r="E25" s="284" t="s">
        <v>605</v>
      </c>
      <c r="F25" s="283">
        <v>1</v>
      </c>
      <c r="G25" s="282">
        <v>660</v>
      </c>
    </row>
    <row r="26" spans="2:13" ht="18.75" thickBot="1">
      <c r="B26" s="666" t="s">
        <v>599</v>
      </c>
      <c r="C26" s="667"/>
      <c r="D26" s="281" t="s">
        <v>2</v>
      </c>
      <c r="E26" s="281" t="s">
        <v>2</v>
      </c>
      <c r="F26" s="280">
        <v>301</v>
      </c>
      <c r="G26" s="280">
        <v>354950</v>
      </c>
      <c r="I26" s="224"/>
    </row>
    <row r="27" spans="2:13" ht="16.5" thickTop="1">
      <c r="B27" s="665" t="s">
        <v>615</v>
      </c>
      <c r="C27" s="665"/>
      <c r="D27" s="279"/>
      <c r="E27" s="279"/>
      <c r="F27" s="279"/>
      <c r="G27" s="279"/>
    </row>
    <row r="29" spans="2:13">
      <c r="G29" s="224"/>
    </row>
    <row r="31" spans="2:13">
      <c r="G31" s="224"/>
    </row>
  </sheetData>
  <mergeCells count="17">
    <mergeCell ref="B27:C27"/>
    <mergeCell ref="B26:C26"/>
    <mergeCell ref="D19:D20"/>
    <mergeCell ref="D23:D24"/>
    <mergeCell ref="B3:B4"/>
    <mergeCell ref="C3:C4"/>
    <mergeCell ref="B5:B8"/>
    <mergeCell ref="D5:D8"/>
    <mergeCell ref="D9:D11"/>
    <mergeCell ref="B15:B16"/>
    <mergeCell ref="D12:D14"/>
    <mergeCell ref="D15:D18"/>
    <mergeCell ref="E3:E4"/>
    <mergeCell ref="F3:G3"/>
    <mergeCell ref="E5:E8"/>
    <mergeCell ref="E9:E11"/>
    <mergeCell ref="D3:D4"/>
  </mergeCells>
  <pageMargins left="0.7" right="0.7" top="0.75" bottom="0.75" header="0.3" footer="0.3"/>
  <pageSetup orientation="portrait"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1">
    <pageSetUpPr fitToPage="1"/>
  </sheetPr>
  <dimension ref="A1:O166"/>
  <sheetViews>
    <sheetView rightToLeft="1" zoomScale="120" zoomScaleNormal="120" workbookViewId="0"/>
  </sheetViews>
  <sheetFormatPr defaultRowHeight="15"/>
  <cols>
    <col min="2" max="2" width="8.7109375" customWidth="1"/>
    <col min="3" max="3" width="31.140625" customWidth="1"/>
    <col min="4" max="4" width="15.140625" customWidth="1"/>
    <col min="5" max="5" width="13.28515625" customWidth="1"/>
    <col min="6" max="6" width="10.85546875" customWidth="1"/>
    <col min="7" max="7" width="13.5703125" customWidth="1"/>
    <col min="8" max="8" width="8.85546875" customWidth="1"/>
    <col min="9" max="9" width="16.28515625" customWidth="1"/>
    <col min="10" max="10" width="8.85546875" customWidth="1"/>
    <col min="15" max="15" width="20.42578125" bestFit="1" customWidth="1"/>
  </cols>
  <sheetData>
    <row r="1" spans="2:7" s="9" customFormat="1"/>
    <row r="2" spans="2:7" s="9" customFormat="1" ht="22.5" thickBot="1">
      <c r="B2" s="13" t="s">
        <v>920</v>
      </c>
      <c r="C2" s="10"/>
      <c r="D2" s="10"/>
      <c r="E2" s="10"/>
      <c r="F2" s="10"/>
      <c r="G2" s="10"/>
    </row>
    <row r="3" spans="2:7" ht="36" customHeight="1" thickTop="1">
      <c r="B3" s="683" t="s">
        <v>691</v>
      </c>
      <c r="C3" s="694" t="s">
        <v>690</v>
      </c>
      <c r="D3" s="679" t="s">
        <v>150</v>
      </c>
      <c r="E3" s="365" t="s">
        <v>689</v>
      </c>
      <c r="F3" s="681" t="s">
        <v>688</v>
      </c>
      <c r="G3" s="365" t="s">
        <v>687</v>
      </c>
    </row>
    <row r="4" spans="2:7" ht="18" customHeight="1" thickBot="1">
      <c r="B4" s="684"/>
      <c r="C4" s="695"/>
      <c r="D4" s="680"/>
      <c r="E4" s="364" t="s">
        <v>686</v>
      </c>
      <c r="F4" s="682"/>
      <c r="G4" s="364" t="s">
        <v>685</v>
      </c>
    </row>
    <row r="5" spans="2:7" ht="28.5" customHeight="1">
      <c r="B5" s="363">
        <v>1393</v>
      </c>
      <c r="C5" s="362" t="s">
        <v>684</v>
      </c>
      <c r="D5" s="361" t="s">
        <v>683</v>
      </c>
      <c r="E5" s="337">
        <v>153560</v>
      </c>
      <c r="F5" s="360">
        <v>224</v>
      </c>
      <c r="G5" s="360">
        <v>358.1</v>
      </c>
    </row>
    <row r="6" spans="2:7" ht="28.5" customHeight="1">
      <c r="B6" s="359">
        <v>1394</v>
      </c>
      <c r="C6" s="357" t="s">
        <v>684</v>
      </c>
      <c r="D6" s="356" t="s">
        <v>683</v>
      </c>
      <c r="E6" s="337">
        <v>158560</v>
      </c>
      <c r="F6" s="337">
        <v>226</v>
      </c>
      <c r="G6" s="345">
        <v>220.89999999999995</v>
      </c>
    </row>
    <row r="7" spans="2:7" ht="28.5" customHeight="1">
      <c r="B7" s="359">
        <v>1395</v>
      </c>
      <c r="C7" s="357" t="s">
        <v>684</v>
      </c>
      <c r="D7" s="356" t="s">
        <v>683</v>
      </c>
      <c r="E7" s="337">
        <v>191060</v>
      </c>
      <c r="F7" s="337">
        <v>239</v>
      </c>
      <c r="G7" s="345">
        <v>250.4</v>
      </c>
    </row>
    <row r="8" spans="2:7" ht="28.5" customHeight="1">
      <c r="B8" s="359">
        <v>1396</v>
      </c>
      <c r="C8" s="357" t="s">
        <v>684</v>
      </c>
      <c r="D8" s="356" t="s">
        <v>683</v>
      </c>
      <c r="E8" s="337">
        <v>272260</v>
      </c>
      <c r="F8" s="337">
        <v>265</v>
      </c>
      <c r="G8" s="345">
        <v>307.2</v>
      </c>
    </row>
    <row r="9" spans="2:7" ht="28.5" customHeight="1">
      <c r="B9" s="359">
        <v>1397</v>
      </c>
      <c r="C9" s="357" t="s">
        <v>682</v>
      </c>
      <c r="D9" s="356" t="s">
        <v>683</v>
      </c>
      <c r="E9" s="337">
        <v>284760</v>
      </c>
      <c r="F9" s="337">
        <v>270</v>
      </c>
      <c r="G9" s="345">
        <v>518.17999999999995</v>
      </c>
    </row>
    <row r="10" spans="2:7" ht="28.5" customHeight="1">
      <c r="B10" s="358">
        <v>1398</v>
      </c>
      <c r="C10" s="357" t="s">
        <v>682</v>
      </c>
      <c r="D10" s="356" t="s">
        <v>892</v>
      </c>
      <c r="E10" s="337">
        <v>302260</v>
      </c>
      <c r="F10" s="337">
        <v>277</v>
      </c>
      <c r="G10" s="345">
        <v>615.60199999999998</v>
      </c>
    </row>
    <row r="11" spans="2:7" ht="19.5" customHeight="1">
      <c r="B11" s="685">
        <v>1399</v>
      </c>
      <c r="C11" s="335" t="s">
        <v>681</v>
      </c>
      <c r="D11" s="334" t="s">
        <v>165</v>
      </c>
      <c r="E11" s="333">
        <v>43420</v>
      </c>
      <c r="F11" s="333">
        <v>84</v>
      </c>
      <c r="G11" s="352">
        <v>101.7</v>
      </c>
    </row>
    <row r="12" spans="2:7" ht="19.5" customHeight="1">
      <c r="B12" s="685"/>
      <c r="C12" s="339" t="s">
        <v>680</v>
      </c>
      <c r="D12" s="338" t="s">
        <v>155</v>
      </c>
      <c r="E12" s="337">
        <v>48840</v>
      </c>
      <c r="F12" s="337">
        <v>74</v>
      </c>
      <c r="G12" s="345">
        <v>89.7</v>
      </c>
    </row>
    <row r="13" spans="2:7" ht="15.75" customHeight="1">
      <c r="B13" s="685"/>
      <c r="C13" s="355" t="s">
        <v>599</v>
      </c>
      <c r="D13" s="338" t="s">
        <v>679</v>
      </c>
      <c r="E13" s="337">
        <v>92260</v>
      </c>
      <c r="F13" s="337">
        <v>158</v>
      </c>
      <c r="G13" s="345">
        <v>191.4</v>
      </c>
    </row>
    <row r="14" spans="2:7" ht="15" customHeight="1">
      <c r="B14" s="685"/>
      <c r="C14" s="335" t="s">
        <v>678</v>
      </c>
      <c r="D14" s="334" t="s">
        <v>165</v>
      </c>
      <c r="E14" s="333">
        <v>55000</v>
      </c>
      <c r="F14" s="333">
        <v>22</v>
      </c>
      <c r="G14" s="352">
        <v>157</v>
      </c>
    </row>
    <row r="15" spans="2:7" ht="18" customHeight="1">
      <c r="B15" s="685"/>
      <c r="C15" s="339" t="s">
        <v>677</v>
      </c>
      <c r="D15" s="349" t="s">
        <v>155</v>
      </c>
      <c r="E15" s="337">
        <v>61200</v>
      </c>
      <c r="F15" s="337">
        <v>18</v>
      </c>
      <c r="G15" s="350">
        <v>302.10000000000002</v>
      </c>
    </row>
    <row r="16" spans="2:7" ht="17.25" customHeight="1">
      <c r="B16" s="685"/>
      <c r="C16" s="688" t="s">
        <v>676</v>
      </c>
      <c r="D16" s="334" t="s">
        <v>675</v>
      </c>
      <c r="E16" s="333">
        <v>28380</v>
      </c>
      <c r="F16" s="333">
        <v>43</v>
      </c>
      <c r="G16" s="352">
        <v>49</v>
      </c>
    </row>
    <row r="17" spans="2:7" ht="15" customHeight="1">
      <c r="B17" s="685"/>
      <c r="C17" s="690"/>
      <c r="D17" s="351" t="s">
        <v>165</v>
      </c>
      <c r="E17" s="341">
        <v>4100</v>
      </c>
      <c r="F17" s="341">
        <v>2</v>
      </c>
      <c r="G17" s="350">
        <v>11.8</v>
      </c>
    </row>
    <row r="18" spans="2:7" ht="15" customHeight="1">
      <c r="B18" s="685"/>
      <c r="C18" s="688" t="s">
        <v>636</v>
      </c>
      <c r="D18" s="349" t="s">
        <v>673</v>
      </c>
      <c r="E18" s="337">
        <v>1500</v>
      </c>
      <c r="F18" s="337">
        <v>1</v>
      </c>
      <c r="G18" s="345">
        <v>5.27</v>
      </c>
    </row>
    <row r="19" spans="2:7" ht="15" customHeight="1">
      <c r="B19" s="685"/>
      <c r="C19" s="689"/>
      <c r="D19" s="349" t="s">
        <v>155</v>
      </c>
      <c r="E19" s="337">
        <v>2500</v>
      </c>
      <c r="F19" s="337">
        <v>1</v>
      </c>
      <c r="G19" s="345">
        <v>8.07</v>
      </c>
    </row>
    <row r="20" spans="2:7" ht="15" customHeight="1">
      <c r="B20" s="685"/>
      <c r="C20" s="689"/>
      <c r="D20" s="349" t="s">
        <v>155</v>
      </c>
      <c r="E20" s="337">
        <v>710</v>
      </c>
      <c r="F20" s="337">
        <v>1</v>
      </c>
      <c r="G20" s="345">
        <v>1.1000000000000001</v>
      </c>
    </row>
    <row r="21" spans="2:7" ht="15" customHeight="1">
      <c r="B21" s="685"/>
      <c r="C21" s="690"/>
      <c r="D21" s="351" t="s">
        <v>155</v>
      </c>
      <c r="E21" s="341">
        <v>660</v>
      </c>
      <c r="F21" s="341">
        <v>1</v>
      </c>
      <c r="G21" s="350">
        <v>0.50600000000000001</v>
      </c>
    </row>
    <row r="22" spans="2:7" ht="18" customHeight="1">
      <c r="B22" s="685"/>
      <c r="C22" s="335" t="s">
        <v>671</v>
      </c>
      <c r="D22" s="334" t="s">
        <v>154</v>
      </c>
      <c r="E22" s="333">
        <v>10</v>
      </c>
      <c r="F22" s="333">
        <v>1</v>
      </c>
      <c r="G22" s="336" t="s">
        <v>138</v>
      </c>
    </row>
    <row r="23" spans="2:7" ht="15" customHeight="1">
      <c r="B23" s="685"/>
      <c r="C23" s="339" t="s">
        <v>670</v>
      </c>
      <c r="D23" s="338" t="s">
        <v>155</v>
      </c>
      <c r="E23" s="337">
        <v>1980</v>
      </c>
      <c r="F23" s="337">
        <v>3</v>
      </c>
      <c r="G23" s="345">
        <v>0.64300000000000002</v>
      </c>
    </row>
    <row r="24" spans="2:7" ht="18.75" customHeight="1">
      <c r="B24" s="685"/>
      <c r="C24" s="339" t="s">
        <v>631</v>
      </c>
      <c r="D24" s="338" t="s">
        <v>155</v>
      </c>
      <c r="E24" s="337">
        <v>660</v>
      </c>
      <c r="F24" s="337">
        <v>1</v>
      </c>
      <c r="G24" s="345">
        <v>0.92900000000000005</v>
      </c>
    </row>
    <row r="25" spans="2:7" ht="15" customHeight="1">
      <c r="B25" s="685"/>
      <c r="C25" s="339" t="s">
        <v>669</v>
      </c>
      <c r="D25" s="338" t="s">
        <v>165</v>
      </c>
      <c r="E25" s="337">
        <v>50000</v>
      </c>
      <c r="F25" s="337">
        <v>20</v>
      </c>
      <c r="G25" s="350">
        <v>26</v>
      </c>
    </row>
    <row r="26" spans="2:7" ht="15" customHeight="1">
      <c r="B26" s="685"/>
      <c r="C26" s="335" t="s">
        <v>668</v>
      </c>
      <c r="D26" s="334" t="s">
        <v>154</v>
      </c>
      <c r="E26" s="333">
        <v>660</v>
      </c>
      <c r="F26" s="333">
        <v>1</v>
      </c>
      <c r="G26" s="336" t="s">
        <v>138</v>
      </c>
    </row>
    <row r="27" spans="2:7" ht="18" customHeight="1">
      <c r="B27" s="685"/>
      <c r="C27" s="335" t="s">
        <v>666</v>
      </c>
      <c r="D27" s="334" t="s">
        <v>154</v>
      </c>
      <c r="E27" s="333">
        <v>660</v>
      </c>
      <c r="F27" s="333">
        <v>1</v>
      </c>
      <c r="G27" s="332" t="s">
        <v>138</v>
      </c>
    </row>
    <row r="28" spans="2:7" ht="15" customHeight="1">
      <c r="B28" s="685"/>
      <c r="C28" s="335" t="s">
        <v>665</v>
      </c>
      <c r="D28" s="334" t="s">
        <v>154</v>
      </c>
      <c r="E28" s="333">
        <v>660</v>
      </c>
      <c r="F28" s="333">
        <v>1</v>
      </c>
      <c r="G28" s="336" t="s">
        <v>138</v>
      </c>
    </row>
    <row r="29" spans="2:7" ht="15" customHeight="1">
      <c r="B29" s="685"/>
      <c r="C29" s="335" t="s">
        <v>664</v>
      </c>
      <c r="D29" s="334" t="s">
        <v>154</v>
      </c>
      <c r="E29" s="333">
        <v>660</v>
      </c>
      <c r="F29" s="333">
        <v>1</v>
      </c>
      <c r="G29" s="352">
        <v>0.13300000000000001</v>
      </c>
    </row>
    <row r="30" spans="2:7" ht="15" customHeight="1">
      <c r="B30" s="685"/>
      <c r="C30" s="339" t="s">
        <v>617</v>
      </c>
      <c r="D30" s="338" t="s">
        <v>155</v>
      </c>
      <c r="E30" s="337">
        <v>660</v>
      </c>
      <c r="F30" s="337">
        <v>1</v>
      </c>
      <c r="G30" s="350">
        <v>0.26400000000000001</v>
      </c>
    </row>
    <row r="31" spans="2:7" ht="15" customHeight="1">
      <c r="B31" s="685"/>
      <c r="C31" s="335" t="s">
        <v>616</v>
      </c>
      <c r="D31" s="334" t="s">
        <v>154</v>
      </c>
      <c r="E31" s="333">
        <v>660</v>
      </c>
      <c r="F31" s="333">
        <v>1</v>
      </c>
      <c r="G31" s="332" t="s">
        <v>138</v>
      </c>
    </row>
    <row r="32" spans="2:7" ht="15.75" customHeight="1">
      <c r="B32" s="686"/>
      <c r="C32" s="331" t="s">
        <v>599</v>
      </c>
      <c r="D32" s="330" t="s">
        <v>2</v>
      </c>
      <c r="E32" s="328">
        <v>302920</v>
      </c>
      <c r="F32" s="328">
        <v>278</v>
      </c>
      <c r="G32" s="327">
        <v>754.21500000000003</v>
      </c>
    </row>
    <row r="33" spans="2:7" ht="20.25" customHeight="1">
      <c r="B33" s="687">
        <v>1400</v>
      </c>
      <c r="C33" s="335" t="s">
        <v>681</v>
      </c>
      <c r="D33" s="334" t="s">
        <v>165</v>
      </c>
      <c r="E33" s="333">
        <v>43420</v>
      </c>
      <c r="F33" s="333">
        <v>84</v>
      </c>
      <c r="G33" s="352">
        <v>93.498350008999893</v>
      </c>
    </row>
    <row r="34" spans="2:7" ht="15.75" customHeight="1">
      <c r="B34" s="685"/>
      <c r="C34" s="339" t="s">
        <v>680</v>
      </c>
      <c r="D34" s="338" t="s">
        <v>155</v>
      </c>
      <c r="E34" s="337">
        <v>48840</v>
      </c>
      <c r="F34" s="337">
        <v>74</v>
      </c>
      <c r="G34" s="345">
        <v>97.541887951000092</v>
      </c>
    </row>
    <row r="35" spans="2:7" ht="18" customHeight="1">
      <c r="B35" s="685"/>
      <c r="C35" s="354" t="s">
        <v>599</v>
      </c>
      <c r="D35" s="342" t="s">
        <v>679</v>
      </c>
      <c r="E35" s="341">
        <v>92260</v>
      </c>
      <c r="F35" s="341">
        <v>158</v>
      </c>
      <c r="G35" s="350">
        <v>191.04023795999998</v>
      </c>
    </row>
    <row r="36" spans="2:7" ht="17.25" customHeight="1">
      <c r="B36" s="685"/>
      <c r="C36" s="339" t="s">
        <v>678</v>
      </c>
      <c r="D36" s="338" t="s">
        <v>165</v>
      </c>
      <c r="E36" s="353">
        <v>55000</v>
      </c>
      <c r="F36" s="337">
        <v>22</v>
      </c>
      <c r="G36" s="345">
        <v>153.244</v>
      </c>
    </row>
    <row r="37" spans="2:7" ht="17.25" customHeight="1">
      <c r="B37" s="685"/>
      <c r="C37" s="339" t="s">
        <v>677</v>
      </c>
      <c r="D37" s="338" t="s">
        <v>155</v>
      </c>
      <c r="E37" s="337">
        <v>61200</v>
      </c>
      <c r="F37" s="337">
        <v>18</v>
      </c>
      <c r="G37" s="345">
        <v>168.440264294</v>
      </c>
    </row>
    <row r="38" spans="2:7" ht="15" customHeight="1">
      <c r="B38" s="685"/>
      <c r="C38" s="688" t="s">
        <v>676</v>
      </c>
      <c r="D38" s="334" t="s">
        <v>675</v>
      </c>
      <c r="E38" s="333">
        <v>28380</v>
      </c>
      <c r="F38" s="333">
        <v>43</v>
      </c>
      <c r="G38" s="352">
        <v>58.469619774999998</v>
      </c>
    </row>
    <row r="39" spans="2:7" ht="15" customHeight="1">
      <c r="B39" s="685"/>
      <c r="C39" s="690"/>
      <c r="D39" s="351" t="s">
        <v>165</v>
      </c>
      <c r="E39" s="341">
        <v>4100</v>
      </c>
      <c r="F39" s="341">
        <v>2</v>
      </c>
      <c r="G39" s="350">
        <v>13.226938142000002</v>
      </c>
    </row>
    <row r="40" spans="2:7" ht="18" customHeight="1">
      <c r="B40" s="685"/>
      <c r="C40" s="688" t="s">
        <v>636</v>
      </c>
      <c r="D40" s="349" t="s">
        <v>673</v>
      </c>
      <c r="E40" s="337">
        <v>1500</v>
      </c>
      <c r="F40" s="337">
        <v>1</v>
      </c>
      <c r="G40" s="345">
        <v>5.7279150779999997</v>
      </c>
    </row>
    <row r="41" spans="2:7" ht="18" customHeight="1">
      <c r="B41" s="685"/>
      <c r="C41" s="689"/>
      <c r="D41" s="338" t="s">
        <v>155</v>
      </c>
      <c r="E41" s="337">
        <v>2500</v>
      </c>
      <c r="F41" s="337">
        <v>1</v>
      </c>
      <c r="G41" s="345">
        <v>8.5656334430000012</v>
      </c>
    </row>
    <row r="42" spans="2:7" ht="18" customHeight="1">
      <c r="B42" s="685"/>
      <c r="C42" s="689"/>
      <c r="D42" s="338" t="s">
        <v>155</v>
      </c>
      <c r="E42" s="337">
        <v>710</v>
      </c>
      <c r="F42" s="337">
        <v>1</v>
      </c>
      <c r="G42" s="345">
        <v>2.4269542359999998</v>
      </c>
    </row>
    <row r="43" spans="2:7" ht="18" customHeight="1">
      <c r="B43" s="685"/>
      <c r="C43" s="689"/>
      <c r="D43" s="338" t="s">
        <v>155</v>
      </c>
      <c r="E43" s="337">
        <v>660</v>
      </c>
      <c r="F43" s="337">
        <v>1</v>
      </c>
      <c r="G43" s="345">
        <v>1.2478</v>
      </c>
    </row>
    <row r="44" spans="2:7" ht="18" customHeight="1">
      <c r="B44" s="685"/>
      <c r="C44" s="689"/>
      <c r="D44" s="338" t="s">
        <v>155</v>
      </c>
      <c r="E44" s="337">
        <v>660</v>
      </c>
      <c r="F44" s="337">
        <v>1</v>
      </c>
      <c r="G44" s="345">
        <v>0.96519273399999994</v>
      </c>
    </row>
    <row r="45" spans="2:7" ht="18" customHeight="1">
      <c r="B45" s="685"/>
      <c r="C45" s="690"/>
      <c r="D45" s="338" t="s">
        <v>155</v>
      </c>
      <c r="E45" s="337">
        <v>660</v>
      </c>
      <c r="F45" s="337">
        <v>1</v>
      </c>
      <c r="G45" s="345">
        <v>0.285865482</v>
      </c>
    </row>
    <row r="46" spans="2:7" ht="17.25" customHeight="1">
      <c r="B46" s="685"/>
      <c r="C46" s="348" t="s">
        <v>674</v>
      </c>
      <c r="D46" s="347" t="s">
        <v>673</v>
      </c>
      <c r="E46" s="328">
        <v>710</v>
      </c>
      <c r="F46" s="328">
        <v>1</v>
      </c>
      <c r="G46" s="332" t="s">
        <v>138</v>
      </c>
    </row>
    <row r="47" spans="2:7" ht="17.25" customHeight="1">
      <c r="B47" s="685"/>
      <c r="C47" s="335" t="s">
        <v>671</v>
      </c>
      <c r="D47" s="334" t="s">
        <v>154</v>
      </c>
      <c r="E47" s="333">
        <v>10</v>
      </c>
      <c r="F47" s="333">
        <v>1</v>
      </c>
      <c r="G47" s="344" t="s">
        <v>138</v>
      </c>
    </row>
    <row r="48" spans="2:7" ht="17.25" customHeight="1">
      <c r="B48" s="685"/>
      <c r="C48" s="339" t="s">
        <v>670</v>
      </c>
      <c r="D48" s="338" t="s">
        <v>155</v>
      </c>
      <c r="E48" s="337">
        <v>1980</v>
      </c>
      <c r="F48" s="337">
        <v>3</v>
      </c>
      <c r="G48" s="336" t="s">
        <v>138</v>
      </c>
    </row>
    <row r="49" spans="2:9" ht="17.25" customHeight="1">
      <c r="B49" s="685"/>
      <c r="C49" s="339" t="s">
        <v>631</v>
      </c>
      <c r="D49" s="338" t="s">
        <v>155</v>
      </c>
      <c r="E49" s="337">
        <v>660</v>
      </c>
      <c r="F49" s="337">
        <v>1</v>
      </c>
      <c r="G49" s="336" t="s">
        <v>138</v>
      </c>
    </row>
    <row r="50" spans="2:9" ht="17.25" customHeight="1">
      <c r="B50" s="685"/>
      <c r="C50" s="339" t="s">
        <v>669</v>
      </c>
      <c r="D50" s="338" t="s">
        <v>165</v>
      </c>
      <c r="E50" s="346">
        <v>50000</v>
      </c>
      <c r="F50" s="337">
        <v>20</v>
      </c>
      <c r="G50" s="345">
        <v>132.452</v>
      </c>
    </row>
    <row r="51" spans="2:9" ht="17.25" customHeight="1">
      <c r="B51" s="685"/>
      <c r="C51" s="335" t="s">
        <v>668</v>
      </c>
      <c r="D51" s="334" t="s">
        <v>154</v>
      </c>
      <c r="E51" s="333">
        <v>660</v>
      </c>
      <c r="F51" s="333">
        <v>1</v>
      </c>
      <c r="G51" s="344" t="s">
        <v>138</v>
      </c>
    </row>
    <row r="52" spans="2:9" ht="17.25" customHeight="1">
      <c r="B52" s="685"/>
      <c r="C52" s="343" t="s">
        <v>667</v>
      </c>
      <c r="D52" s="342" t="s">
        <v>165</v>
      </c>
      <c r="E52" s="341">
        <v>20000</v>
      </c>
      <c r="F52" s="341">
        <v>8</v>
      </c>
      <c r="G52" s="340" t="s">
        <v>138</v>
      </c>
    </row>
    <row r="53" spans="2:9" ht="17.25" customHeight="1">
      <c r="B53" s="685"/>
      <c r="C53" s="335" t="s">
        <v>666</v>
      </c>
      <c r="D53" s="334" t="s">
        <v>154</v>
      </c>
      <c r="E53" s="333">
        <v>660</v>
      </c>
      <c r="F53" s="333">
        <v>1</v>
      </c>
      <c r="G53" s="336" t="s">
        <v>138</v>
      </c>
    </row>
    <row r="54" spans="2:9" ht="17.25" customHeight="1">
      <c r="B54" s="685"/>
      <c r="C54" s="335" t="s">
        <v>665</v>
      </c>
      <c r="D54" s="334" t="s">
        <v>154</v>
      </c>
      <c r="E54" s="333">
        <v>660</v>
      </c>
      <c r="F54" s="333">
        <v>1</v>
      </c>
      <c r="G54" s="332" t="s">
        <v>138</v>
      </c>
    </row>
    <row r="55" spans="2:9" ht="17.25" customHeight="1">
      <c r="B55" s="685"/>
      <c r="C55" s="335" t="s">
        <v>664</v>
      </c>
      <c r="D55" s="334" t="s">
        <v>154</v>
      </c>
      <c r="E55" s="333">
        <v>660</v>
      </c>
      <c r="F55" s="333">
        <v>1</v>
      </c>
      <c r="G55" s="336" t="s">
        <v>138</v>
      </c>
    </row>
    <row r="56" spans="2:9" ht="17.25" customHeight="1">
      <c r="B56" s="685"/>
      <c r="C56" s="339" t="s">
        <v>617</v>
      </c>
      <c r="D56" s="338" t="s">
        <v>155</v>
      </c>
      <c r="E56" s="337">
        <v>660</v>
      </c>
      <c r="F56" s="337">
        <v>1</v>
      </c>
      <c r="G56" s="336" t="s">
        <v>138</v>
      </c>
    </row>
    <row r="57" spans="2:9" ht="17.25" customHeight="1">
      <c r="B57" s="685"/>
      <c r="C57" s="335" t="s">
        <v>616</v>
      </c>
      <c r="D57" s="334" t="s">
        <v>154</v>
      </c>
      <c r="E57" s="333">
        <v>660</v>
      </c>
      <c r="F57" s="333">
        <v>1</v>
      </c>
      <c r="G57" s="332" t="s">
        <v>138</v>
      </c>
    </row>
    <row r="58" spans="2:9" ht="17.25" customHeight="1">
      <c r="B58" s="686"/>
      <c r="C58" s="331" t="s">
        <v>599</v>
      </c>
      <c r="D58" s="330" t="s">
        <v>2</v>
      </c>
      <c r="E58" s="329">
        <v>324950</v>
      </c>
      <c r="F58" s="328">
        <v>289</v>
      </c>
      <c r="G58" s="327">
        <v>736.0924211439999</v>
      </c>
    </row>
    <row r="59" spans="2:9" ht="15" customHeight="1">
      <c r="B59" s="691">
        <v>1401</v>
      </c>
      <c r="C59" s="579" t="s">
        <v>681</v>
      </c>
      <c r="D59" s="586" t="s">
        <v>165</v>
      </c>
      <c r="E59" s="333">
        <v>43420</v>
      </c>
      <c r="F59" s="333">
        <v>84</v>
      </c>
      <c r="G59" s="352">
        <v>77.599999999999994</v>
      </c>
    </row>
    <row r="60" spans="2:9" ht="15" customHeight="1">
      <c r="B60" s="692"/>
      <c r="C60" s="580" t="s">
        <v>680</v>
      </c>
      <c r="D60" s="587" t="s">
        <v>155</v>
      </c>
      <c r="E60" s="337">
        <v>48840</v>
      </c>
      <c r="F60" s="337">
        <v>74</v>
      </c>
      <c r="G60" s="345">
        <v>94.88</v>
      </c>
    </row>
    <row r="61" spans="2:9" ht="15" customHeight="1">
      <c r="B61" s="692"/>
      <c r="C61" s="354" t="s">
        <v>599</v>
      </c>
      <c r="D61" s="588" t="s">
        <v>679</v>
      </c>
      <c r="E61" s="341">
        <v>92260</v>
      </c>
      <c r="F61" s="341">
        <v>158</v>
      </c>
      <c r="G61" s="350">
        <v>172.48</v>
      </c>
      <c r="I61" s="224"/>
    </row>
    <row r="62" spans="2:9" ht="15" customHeight="1">
      <c r="B62" s="692"/>
      <c r="C62" s="579" t="s">
        <v>678</v>
      </c>
      <c r="D62" s="586" t="s">
        <v>165</v>
      </c>
      <c r="E62" s="596">
        <v>55000</v>
      </c>
      <c r="F62" s="333">
        <v>22</v>
      </c>
      <c r="G62" s="352">
        <v>147.52799999999999</v>
      </c>
    </row>
    <row r="63" spans="2:9" ht="15" customHeight="1">
      <c r="B63" s="692"/>
      <c r="C63" s="581" t="s">
        <v>677</v>
      </c>
      <c r="D63" s="588" t="s">
        <v>155</v>
      </c>
      <c r="E63" s="341">
        <v>61200</v>
      </c>
      <c r="F63" s="341">
        <v>18</v>
      </c>
      <c r="G63" s="350">
        <v>168.8</v>
      </c>
    </row>
    <row r="64" spans="2:9" ht="15" customHeight="1">
      <c r="B64" s="692"/>
      <c r="C64" s="688" t="s">
        <v>676</v>
      </c>
      <c r="D64" s="586" t="s">
        <v>675</v>
      </c>
      <c r="E64" s="333">
        <v>28380</v>
      </c>
      <c r="F64" s="333">
        <v>43</v>
      </c>
      <c r="G64" s="352">
        <v>56.7</v>
      </c>
    </row>
    <row r="65" spans="1:7" ht="28.5" customHeight="1">
      <c r="B65" s="692"/>
      <c r="C65" s="690"/>
      <c r="D65" s="351" t="s">
        <v>165</v>
      </c>
      <c r="E65" s="341">
        <v>4100</v>
      </c>
      <c r="F65" s="341">
        <v>2</v>
      </c>
      <c r="G65" s="350">
        <v>12.6</v>
      </c>
    </row>
    <row r="66" spans="1:7" ht="17.25" customHeight="1">
      <c r="B66" s="692"/>
      <c r="C66" s="688" t="s">
        <v>636</v>
      </c>
      <c r="D66" s="349" t="s">
        <v>673</v>
      </c>
      <c r="E66" s="337">
        <v>1500</v>
      </c>
      <c r="F66" s="337">
        <v>1</v>
      </c>
      <c r="G66" s="345">
        <v>4.54</v>
      </c>
    </row>
    <row r="67" spans="1:7" ht="17.25" customHeight="1">
      <c r="B67" s="692"/>
      <c r="C67" s="689"/>
      <c r="D67" s="349" t="s">
        <v>155</v>
      </c>
      <c r="E67" s="337">
        <v>2500</v>
      </c>
      <c r="F67" s="337">
        <v>1</v>
      </c>
      <c r="G67" s="597">
        <v>5.2</v>
      </c>
    </row>
    <row r="68" spans="1:7" ht="17.25" customHeight="1">
      <c r="B68" s="692"/>
      <c r="C68" s="689"/>
      <c r="D68" s="349" t="s">
        <v>155</v>
      </c>
      <c r="E68" s="337">
        <v>710</v>
      </c>
      <c r="F68" s="337">
        <v>1</v>
      </c>
      <c r="G68" s="598">
        <v>1.75</v>
      </c>
    </row>
    <row r="69" spans="1:7" ht="17.25" customHeight="1">
      <c r="B69" s="692"/>
      <c r="C69" s="689"/>
      <c r="D69" s="349" t="s">
        <v>155</v>
      </c>
      <c r="E69" s="353">
        <v>660</v>
      </c>
      <c r="F69" s="337">
        <v>1</v>
      </c>
      <c r="G69" s="597">
        <v>1.31</v>
      </c>
    </row>
    <row r="70" spans="1:7" ht="17.25" customHeight="1">
      <c r="B70" s="692"/>
      <c r="C70" s="689"/>
      <c r="D70" s="349" t="s">
        <v>155</v>
      </c>
      <c r="E70" s="353">
        <v>660</v>
      </c>
      <c r="F70" s="337">
        <v>1</v>
      </c>
      <c r="G70" s="597">
        <v>0.9</v>
      </c>
    </row>
    <row r="71" spans="1:7" ht="17.25" customHeight="1">
      <c r="B71" s="692"/>
      <c r="C71" s="690"/>
      <c r="D71" s="349" t="s">
        <v>155</v>
      </c>
      <c r="E71" s="353">
        <v>660</v>
      </c>
      <c r="F71" s="337">
        <v>1</v>
      </c>
      <c r="G71" s="597">
        <v>1.25</v>
      </c>
    </row>
    <row r="72" spans="1:7" ht="17.25" customHeight="1">
      <c r="B72" s="692"/>
      <c r="C72" s="579" t="s">
        <v>674</v>
      </c>
      <c r="D72" s="599" t="s">
        <v>673</v>
      </c>
      <c r="E72" s="596">
        <v>710</v>
      </c>
      <c r="F72" s="333">
        <v>1</v>
      </c>
      <c r="G72" s="600">
        <v>1.96</v>
      </c>
    </row>
    <row r="73" spans="1:7" ht="15" customHeight="1">
      <c r="A73" s="321"/>
      <c r="B73" s="692"/>
      <c r="C73" s="579" t="s">
        <v>671</v>
      </c>
      <c r="D73" s="586" t="s">
        <v>154</v>
      </c>
      <c r="E73" s="333">
        <v>10</v>
      </c>
      <c r="F73" s="333">
        <v>1</v>
      </c>
      <c r="G73" s="336" t="s">
        <v>138</v>
      </c>
    </row>
    <row r="74" spans="1:7" ht="15" customHeight="1">
      <c r="B74" s="692"/>
      <c r="C74" s="580" t="s">
        <v>670</v>
      </c>
      <c r="D74" s="349" t="s">
        <v>155</v>
      </c>
      <c r="E74" s="337">
        <v>1980</v>
      </c>
      <c r="F74" s="337">
        <v>3</v>
      </c>
      <c r="G74" s="336" t="s">
        <v>138</v>
      </c>
    </row>
    <row r="75" spans="1:7" ht="15.75" customHeight="1">
      <c r="B75" s="692"/>
      <c r="C75" s="580" t="s">
        <v>631</v>
      </c>
      <c r="D75" s="349" t="s">
        <v>155</v>
      </c>
      <c r="E75" s="337">
        <v>660</v>
      </c>
      <c r="F75" s="337">
        <v>1</v>
      </c>
      <c r="G75" s="336" t="s">
        <v>138</v>
      </c>
    </row>
    <row r="76" spans="1:7" ht="17.25" customHeight="1">
      <c r="B76" s="692"/>
      <c r="C76" s="580" t="s">
        <v>669</v>
      </c>
      <c r="D76" s="587" t="s">
        <v>165</v>
      </c>
      <c r="E76" s="346">
        <v>50000</v>
      </c>
      <c r="F76" s="337">
        <v>20</v>
      </c>
      <c r="G76" s="345">
        <v>115.122</v>
      </c>
    </row>
    <row r="77" spans="1:7" ht="18" customHeight="1">
      <c r="B77" s="692"/>
      <c r="C77" s="579" t="s">
        <v>668</v>
      </c>
      <c r="D77" s="586" t="s">
        <v>154</v>
      </c>
      <c r="E77" s="333">
        <v>660</v>
      </c>
      <c r="F77" s="333">
        <v>1</v>
      </c>
      <c r="G77" s="344" t="s">
        <v>138</v>
      </c>
    </row>
    <row r="78" spans="1:7" ht="18" customHeight="1">
      <c r="B78" s="692"/>
      <c r="C78" s="581" t="s">
        <v>667</v>
      </c>
      <c r="D78" s="588" t="s">
        <v>165</v>
      </c>
      <c r="E78" s="341">
        <v>50000</v>
      </c>
      <c r="F78" s="341">
        <v>20</v>
      </c>
      <c r="G78" s="350">
        <v>23.3</v>
      </c>
    </row>
    <row r="79" spans="1:7" ht="18" customHeight="1">
      <c r="B79" s="692"/>
      <c r="C79" s="580" t="s">
        <v>666</v>
      </c>
      <c r="D79" s="587" t="s">
        <v>154</v>
      </c>
      <c r="E79" s="337">
        <v>660</v>
      </c>
      <c r="F79" s="337">
        <v>1</v>
      </c>
      <c r="G79" s="336" t="s">
        <v>138</v>
      </c>
    </row>
    <row r="80" spans="1:7" ht="18" customHeight="1">
      <c r="B80" s="692"/>
      <c r="C80" s="579" t="s">
        <v>665</v>
      </c>
      <c r="D80" s="586" t="s">
        <v>154</v>
      </c>
      <c r="E80" s="333">
        <v>660</v>
      </c>
      <c r="F80" s="333">
        <v>1</v>
      </c>
      <c r="G80" s="344" t="s">
        <v>138</v>
      </c>
    </row>
    <row r="81" spans="2:15" ht="18" customHeight="1">
      <c r="B81" s="692"/>
      <c r="C81" s="580" t="s">
        <v>664</v>
      </c>
      <c r="D81" s="587" t="s">
        <v>154</v>
      </c>
      <c r="E81" s="337">
        <v>660</v>
      </c>
      <c r="F81" s="337">
        <v>1</v>
      </c>
      <c r="G81" s="336" t="s">
        <v>138</v>
      </c>
      <c r="H81" s="177"/>
      <c r="I81" s="177"/>
      <c r="J81" s="177"/>
      <c r="K81" s="177"/>
      <c r="L81" s="177"/>
    </row>
    <row r="82" spans="2:15" ht="18" customHeight="1">
      <c r="B82" s="692"/>
      <c r="C82" s="580" t="s">
        <v>617</v>
      </c>
      <c r="D82" s="349" t="s">
        <v>154</v>
      </c>
      <c r="E82" s="337">
        <v>660</v>
      </c>
      <c r="F82" s="337">
        <v>1</v>
      </c>
      <c r="G82" s="340" t="s">
        <v>138</v>
      </c>
      <c r="H82" s="177"/>
      <c r="I82" s="177"/>
      <c r="J82" s="177"/>
      <c r="K82" s="177"/>
      <c r="L82" s="177"/>
    </row>
    <row r="83" spans="2:15" ht="15.75" customHeight="1">
      <c r="B83" s="692"/>
      <c r="C83" s="579" t="s">
        <v>616</v>
      </c>
      <c r="D83" s="586" t="s">
        <v>154</v>
      </c>
      <c r="E83" s="333">
        <v>660</v>
      </c>
      <c r="F83" s="333">
        <v>1</v>
      </c>
      <c r="G83" s="336" t="s">
        <v>138</v>
      </c>
      <c r="H83" s="177"/>
      <c r="I83" s="177"/>
      <c r="J83" s="177"/>
      <c r="K83" s="177"/>
      <c r="L83" s="177"/>
    </row>
    <row r="84" spans="2:15" ht="19.5" customHeight="1" thickBot="1">
      <c r="B84" s="693"/>
      <c r="C84" s="601" t="s">
        <v>599</v>
      </c>
      <c r="D84" s="602" t="s">
        <v>2</v>
      </c>
      <c r="E84" s="603">
        <v>354950</v>
      </c>
      <c r="F84" s="603">
        <v>301</v>
      </c>
      <c r="G84" s="604">
        <v>713.43999999999994</v>
      </c>
      <c r="H84" s="177"/>
      <c r="I84" s="571"/>
      <c r="J84" s="574"/>
      <c r="K84" s="177"/>
      <c r="L84" s="177"/>
    </row>
    <row r="85" spans="2:15" ht="15.75" customHeight="1" thickTop="1">
      <c r="B85" s="322" t="s">
        <v>663</v>
      </c>
      <c r="C85" s="30"/>
      <c r="D85" s="30"/>
      <c r="E85" s="30"/>
      <c r="F85" s="30"/>
      <c r="G85" s="30"/>
    </row>
    <row r="86" spans="2:15" ht="15.75" customHeight="1">
      <c r="B86" s="322" t="s">
        <v>662</v>
      </c>
      <c r="C86" s="30"/>
      <c r="D86" s="30"/>
      <c r="E86" s="30"/>
      <c r="F86" s="30"/>
      <c r="G86" s="30"/>
      <c r="H86" s="324"/>
      <c r="I86" s="324"/>
      <c r="J86" s="324"/>
      <c r="K86" s="324"/>
      <c r="L86" s="324"/>
      <c r="M86" s="9"/>
      <c r="N86" s="9"/>
      <c r="O86" s="9"/>
    </row>
    <row r="87" spans="2:15" ht="15" customHeight="1">
      <c r="B87" s="322" t="s">
        <v>661</v>
      </c>
      <c r="C87" s="30"/>
      <c r="D87" s="30"/>
      <c r="E87" s="30"/>
      <c r="F87" s="30"/>
      <c r="G87" s="30"/>
    </row>
    <row r="88" spans="2:15" ht="15" customHeight="1">
      <c r="B88" s="322" t="s">
        <v>660</v>
      </c>
      <c r="G88" s="572"/>
    </row>
    <row r="89" spans="2:15" ht="15" customHeight="1">
      <c r="B89" s="36" t="s">
        <v>147</v>
      </c>
    </row>
    <row r="90" spans="2:15" ht="15" customHeight="1"/>
    <row r="91" spans="2:15" ht="15" customHeight="1"/>
    <row r="92" spans="2:15" ht="15" customHeight="1"/>
    <row r="93" spans="2:15" ht="15" customHeight="1"/>
    <row r="94" spans="2:15" ht="15" customHeight="1"/>
    <row r="95" spans="2:15" ht="15" customHeight="1"/>
    <row r="96" spans="2:15" ht="15" customHeight="1"/>
    <row r="97" spans="8:14" ht="15" customHeight="1">
      <c r="H97" s="177"/>
      <c r="I97" s="177"/>
      <c r="J97" s="177"/>
      <c r="K97" s="177"/>
      <c r="L97" s="177"/>
      <c r="M97" s="177"/>
      <c r="N97" s="177"/>
    </row>
    <row r="98" spans="8:14" ht="15" customHeight="1">
      <c r="H98" s="177"/>
      <c r="I98" s="177"/>
      <c r="J98" s="177"/>
      <c r="K98" s="177"/>
      <c r="L98" s="177"/>
      <c r="M98" s="177"/>
      <c r="N98" s="177"/>
    </row>
    <row r="99" spans="8:14" ht="28.5" customHeight="1"/>
    <row r="100" spans="8:14" ht="16.5" customHeight="1"/>
    <row r="101" spans="8:14" ht="15" customHeight="1"/>
    <row r="102" spans="8:14" ht="15" customHeight="1"/>
    <row r="103" spans="8:14" ht="18.75" customHeight="1">
      <c r="H103" s="177"/>
      <c r="I103" s="177"/>
      <c r="J103" s="177"/>
      <c r="K103" s="177"/>
      <c r="L103" s="177"/>
    </row>
    <row r="104" spans="8:14" ht="18.75" customHeight="1">
      <c r="H104" s="177"/>
      <c r="I104" s="177"/>
      <c r="J104" s="177"/>
      <c r="K104" s="177"/>
      <c r="L104" s="177"/>
    </row>
    <row r="105" spans="8:14" ht="15" customHeight="1">
      <c r="H105" s="177"/>
      <c r="I105" s="177"/>
      <c r="J105" s="177"/>
      <c r="K105" s="177"/>
      <c r="L105" s="177"/>
    </row>
    <row r="106" spans="8:14" ht="15" customHeight="1">
      <c r="H106" s="177"/>
      <c r="I106" s="177"/>
      <c r="J106" s="177"/>
      <c r="K106" s="177"/>
      <c r="L106" s="177"/>
    </row>
    <row r="107" spans="8:14" ht="15" customHeight="1"/>
    <row r="108" spans="8:14" ht="15" customHeight="1"/>
    <row r="109" spans="8:14" ht="18" customHeight="1"/>
    <row r="110" spans="8:14" ht="18" customHeight="1"/>
    <row r="111" spans="8:14" ht="15" customHeight="1"/>
    <row r="112" spans="8:14" ht="15" customHeight="1"/>
    <row r="113" spans="1:13" ht="15" customHeight="1"/>
    <row r="114" spans="1:13" ht="15" customHeight="1">
      <c r="H114" s="324"/>
      <c r="I114" s="324"/>
      <c r="J114" s="324"/>
      <c r="K114" s="324"/>
      <c r="L114" s="324"/>
      <c r="M114" s="9"/>
    </row>
    <row r="115" spans="1:13" ht="15" customHeight="1">
      <c r="H115" s="323"/>
      <c r="I115" s="323"/>
      <c r="J115" s="323"/>
      <c r="K115" s="323"/>
      <c r="L115" s="323"/>
      <c r="M115" s="9"/>
    </row>
    <row r="116" spans="1:13" ht="15" customHeight="1">
      <c r="A116" s="321"/>
      <c r="H116" s="9"/>
      <c r="I116" s="9"/>
      <c r="J116" s="9"/>
      <c r="K116" s="9"/>
      <c r="L116" s="9"/>
      <c r="M116" s="9"/>
    </row>
    <row r="117" spans="1:13" ht="15" customHeight="1">
      <c r="A117" s="321"/>
      <c r="H117" s="9"/>
      <c r="I117" s="9"/>
      <c r="J117" s="9"/>
      <c r="K117" s="9"/>
      <c r="L117" s="9"/>
      <c r="M117" s="9"/>
    </row>
    <row r="118" spans="1:13" ht="15" customHeight="1">
      <c r="H118" s="9"/>
      <c r="I118" s="9"/>
      <c r="J118" s="9"/>
      <c r="K118" s="9"/>
      <c r="L118" s="9"/>
      <c r="M118" s="9"/>
    </row>
    <row r="119" spans="1:13" ht="15" customHeight="1">
      <c r="H119" s="324"/>
      <c r="I119" s="324"/>
      <c r="J119" s="324"/>
      <c r="K119" s="324"/>
      <c r="L119" s="324"/>
      <c r="M119" s="9"/>
    </row>
    <row r="120" spans="1:13" ht="15" customHeight="1">
      <c r="H120" s="323"/>
      <c r="I120" s="323"/>
      <c r="J120" s="323"/>
      <c r="K120" s="323"/>
      <c r="L120" s="323"/>
    </row>
    <row r="121" spans="1:13" ht="15.75" customHeight="1"/>
    <row r="122" spans="1:13" ht="15.75" customHeight="1"/>
    <row r="123" spans="1:13" ht="21" customHeight="1"/>
    <row r="124" spans="1:13" ht="17.25" customHeight="1"/>
    <row r="125" spans="1:13" ht="15.75" customHeight="1"/>
    <row r="126" spans="1:13" ht="15.75" customHeight="1"/>
    <row r="127" spans="1:13" ht="17.25" customHeight="1"/>
    <row r="128" spans="1:13" ht="17.25" customHeight="1"/>
    <row r="129" ht="17.25" customHeight="1"/>
    <row r="130" ht="17.25" customHeight="1"/>
    <row r="131" ht="15.75" customHeight="1"/>
    <row r="132" ht="15" customHeight="1"/>
    <row r="133" ht="15" customHeight="1"/>
    <row r="134" ht="15" customHeight="1"/>
    <row r="135" ht="15" customHeight="1"/>
    <row r="136" ht="15" customHeight="1"/>
    <row r="137" ht="15" customHeight="1"/>
    <row r="138" ht="28.5" customHeight="1"/>
    <row r="139" ht="15" customHeight="1"/>
    <row r="140" ht="42.75" customHeight="1"/>
    <row r="141" ht="15" customHeight="1"/>
    <row r="142" ht="15" customHeight="1"/>
    <row r="143" ht="29.25" customHeight="1"/>
    <row r="144" ht="15" customHeight="1"/>
    <row r="145" spans="1:1" ht="15" customHeight="1"/>
    <row r="146" spans="1:1" ht="15" customHeight="1">
      <c r="A146" s="321"/>
    </row>
    <row r="147" spans="1:1" ht="15.75" customHeight="1"/>
    <row r="148" spans="1:1" ht="16.5" customHeight="1"/>
    <row r="149" spans="1:1" ht="15.75" customHeight="1"/>
    <row r="150" spans="1:1" ht="15.75" customHeight="1"/>
    <row r="151" spans="1:1" ht="15.75" customHeight="1"/>
    <row r="152" spans="1:1" ht="15" customHeight="1"/>
    <row r="153" spans="1:1" ht="15" customHeight="1"/>
    <row r="154" spans="1:1" ht="15" customHeight="1"/>
    <row r="155" spans="1:1" ht="15" customHeight="1"/>
    <row r="156" spans="1:1" ht="15" customHeight="1"/>
    <row r="157" spans="1:1" ht="15" customHeight="1"/>
    <row r="158" spans="1:1" ht="15" customHeight="1"/>
    <row r="159" spans="1:1" ht="15" customHeight="1"/>
    <row r="160" spans="1:1" ht="15" customHeight="1"/>
    <row r="161" ht="15" customHeight="1"/>
    <row r="162" ht="15" customHeight="1"/>
    <row r="163" ht="15" customHeight="1"/>
    <row r="164" ht="15" customHeight="1"/>
    <row r="165" ht="15.75" customHeight="1"/>
    <row r="166" ht="15.75" customHeight="1"/>
  </sheetData>
  <mergeCells count="13">
    <mergeCell ref="C66:C71"/>
    <mergeCell ref="B59:B84"/>
    <mergeCell ref="C3:C4"/>
    <mergeCell ref="C18:C21"/>
    <mergeCell ref="C16:C17"/>
    <mergeCell ref="C38:C39"/>
    <mergeCell ref="C40:C45"/>
    <mergeCell ref="C64:C65"/>
    <mergeCell ref="D3:D4"/>
    <mergeCell ref="F3:F4"/>
    <mergeCell ref="B3:B4"/>
    <mergeCell ref="B11:B32"/>
    <mergeCell ref="B33:B58"/>
  </mergeCells>
  <pageMargins left="0.17" right="0.19" top="0.17" bottom="0.17" header="0.17" footer="0.17"/>
  <pageSetup scale="89" fitToHeight="0" orientation="landscape"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2"/>
  <dimension ref="A1:O504"/>
  <sheetViews>
    <sheetView rightToLeft="1" zoomScale="120" zoomScaleNormal="120" workbookViewId="0"/>
  </sheetViews>
  <sheetFormatPr defaultRowHeight="15"/>
  <cols>
    <col min="1" max="1" width="9.140625" customWidth="1"/>
    <col min="2" max="2" width="13.42578125" customWidth="1"/>
    <col min="4" max="10" width="10" customWidth="1"/>
    <col min="11" max="11" width="10.5703125" customWidth="1"/>
    <col min="12" max="12" width="10.28515625" customWidth="1"/>
  </cols>
  <sheetData>
    <row r="1" spans="2:13" ht="31.5" customHeight="1" thickBot="1">
      <c r="B1" s="13" t="s">
        <v>919</v>
      </c>
      <c r="C1" s="10"/>
      <c r="D1" s="10"/>
      <c r="E1" s="10"/>
      <c r="F1" s="10"/>
      <c r="G1" s="10"/>
      <c r="H1" s="10"/>
      <c r="I1" s="10"/>
      <c r="J1" s="9"/>
      <c r="K1" s="9"/>
      <c r="L1" s="404" t="s">
        <v>700</v>
      </c>
    </row>
    <row r="2" spans="2:13" ht="19.5" thickTop="1" thickBot="1">
      <c r="B2" s="576" t="s">
        <v>149</v>
      </c>
      <c r="C2" s="14" t="s">
        <v>150</v>
      </c>
      <c r="D2" s="575">
        <v>1393</v>
      </c>
      <c r="E2" s="575">
        <v>1394</v>
      </c>
      <c r="F2" s="575">
        <v>1395</v>
      </c>
      <c r="G2" s="575">
        <v>1396</v>
      </c>
      <c r="H2" s="575">
        <v>1397</v>
      </c>
      <c r="I2" s="575">
        <v>1398</v>
      </c>
      <c r="J2" s="575">
        <v>1399</v>
      </c>
      <c r="K2" s="575">
        <v>1400</v>
      </c>
      <c r="L2" s="575">
        <v>1401</v>
      </c>
    </row>
    <row r="3" spans="2:13" ht="15.75">
      <c r="B3" s="401" t="s">
        <v>536</v>
      </c>
      <c r="C3" s="400" t="s">
        <v>697</v>
      </c>
      <c r="D3" s="399" t="s">
        <v>699</v>
      </c>
      <c r="E3" s="398">
        <v>86</v>
      </c>
      <c r="F3" s="398">
        <v>86</v>
      </c>
      <c r="G3" s="398">
        <v>51</v>
      </c>
      <c r="H3" s="398">
        <v>51</v>
      </c>
      <c r="I3" s="398">
        <v>51</v>
      </c>
      <c r="J3" s="398">
        <v>51</v>
      </c>
      <c r="K3" s="398">
        <v>51</v>
      </c>
      <c r="L3" s="605">
        <v>51</v>
      </c>
    </row>
    <row r="4" spans="2:13">
      <c r="B4" s="584" t="s">
        <v>301</v>
      </c>
      <c r="C4" s="580" t="s">
        <v>165</v>
      </c>
      <c r="D4" s="379" t="s">
        <v>2</v>
      </c>
      <c r="E4" s="379" t="s">
        <v>2</v>
      </c>
      <c r="F4" s="379" t="s">
        <v>2</v>
      </c>
      <c r="G4" s="379" t="s">
        <v>2</v>
      </c>
      <c r="H4" s="379" t="s">
        <v>2</v>
      </c>
      <c r="I4" s="379" t="s">
        <v>2</v>
      </c>
      <c r="J4" s="379" t="s">
        <v>2</v>
      </c>
      <c r="K4" s="379" t="s">
        <v>2</v>
      </c>
      <c r="L4" s="385">
        <v>2480</v>
      </c>
    </row>
    <row r="5" spans="2:13">
      <c r="B5" s="584" t="s">
        <v>591</v>
      </c>
      <c r="C5" s="580" t="s">
        <v>155</v>
      </c>
      <c r="D5" s="379" t="s">
        <v>2</v>
      </c>
      <c r="E5" s="379" t="s">
        <v>2</v>
      </c>
      <c r="F5" s="379" t="s">
        <v>2</v>
      </c>
      <c r="G5" s="379" t="s">
        <v>2</v>
      </c>
      <c r="H5" s="379" t="s">
        <v>2</v>
      </c>
      <c r="I5" s="379">
        <v>1005</v>
      </c>
      <c r="J5" s="385">
        <v>1877.8</v>
      </c>
      <c r="K5" s="385">
        <v>2853.75</v>
      </c>
      <c r="L5" s="385">
        <v>2853.75</v>
      </c>
      <c r="M5" s="372"/>
    </row>
    <row r="6" spans="2:13">
      <c r="B6" s="584" t="s">
        <v>69</v>
      </c>
      <c r="C6" s="580" t="s">
        <v>155</v>
      </c>
      <c r="D6" s="379" t="s">
        <v>2</v>
      </c>
      <c r="E6" s="379" t="s">
        <v>2</v>
      </c>
      <c r="F6" s="379">
        <v>10986</v>
      </c>
      <c r="G6" s="379">
        <v>10986</v>
      </c>
      <c r="H6" s="379">
        <v>11278</v>
      </c>
      <c r="I6" s="379">
        <v>13448</v>
      </c>
      <c r="J6" s="385">
        <v>13625</v>
      </c>
      <c r="K6" s="385">
        <v>24631</v>
      </c>
      <c r="L6" s="385">
        <v>26732.79</v>
      </c>
    </row>
    <row r="7" spans="2:13" ht="15.75">
      <c r="B7" s="697" t="s">
        <v>72</v>
      </c>
      <c r="C7" s="579" t="s">
        <v>697</v>
      </c>
      <c r="D7" s="391">
        <v>40</v>
      </c>
      <c r="E7" s="391">
        <v>40</v>
      </c>
      <c r="F7" s="391">
        <v>40</v>
      </c>
      <c r="G7" s="391">
        <v>40</v>
      </c>
      <c r="H7" s="388" t="s">
        <v>698</v>
      </c>
      <c r="I7" s="388" t="s">
        <v>698</v>
      </c>
      <c r="J7" s="388" t="s">
        <v>698</v>
      </c>
      <c r="K7" s="388" t="s">
        <v>698</v>
      </c>
      <c r="L7" s="388" t="s">
        <v>698</v>
      </c>
    </row>
    <row r="8" spans="2:13">
      <c r="B8" s="698"/>
      <c r="C8" s="581" t="s">
        <v>165</v>
      </c>
      <c r="D8" s="387" t="s">
        <v>2</v>
      </c>
      <c r="E8" s="387" t="s">
        <v>2</v>
      </c>
      <c r="F8" s="387" t="s">
        <v>2</v>
      </c>
      <c r="G8" s="387">
        <v>627</v>
      </c>
      <c r="H8" s="387">
        <v>627</v>
      </c>
      <c r="I8" s="387">
        <v>627</v>
      </c>
      <c r="J8" s="384">
        <v>627</v>
      </c>
      <c r="K8" s="384">
        <v>627</v>
      </c>
      <c r="L8" s="384">
        <v>627</v>
      </c>
    </row>
    <row r="9" spans="2:13" ht="19.5" customHeight="1">
      <c r="B9" s="587" t="s">
        <v>603</v>
      </c>
      <c r="C9" s="581" t="s">
        <v>165</v>
      </c>
      <c r="D9" s="379" t="s">
        <v>2</v>
      </c>
      <c r="E9" s="379" t="s">
        <v>2</v>
      </c>
      <c r="F9" s="379" t="s">
        <v>2</v>
      </c>
      <c r="G9" s="392" t="s">
        <v>2</v>
      </c>
      <c r="H9" s="392" t="s">
        <v>2</v>
      </c>
      <c r="I9" s="379" t="s">
        <v>2</v>
      </c>
      <c r="J9" s="384">
        <v>2032.8</v>
      </c>
      <c r="K9" s="384">
        <v>2032.8</v>
      </c>
      <c r="L9" s="384">
        <v>2032.8</v>
      </c>
      <c r="M9" s="372"/>
    </row>
    <row r="10" spans="2:13" ht="15.75">
      <c r="B10" s="697" t="s">
        <v>5</v>
      </c>
      <c r="C10" s="579" t="s">
        <v>697</v>
      </c>
      <c r="D10" s="391">
        <v>7.2</v>
      </c>
      <c r="E10" s="391">
        <v>7.2</v>
      </c>
      <c r="F10" s="391">
        <v>7.2</v>
      </c>
      <c r="G10" s="379">
        <v>27.2</v>
      </c>
      <c r="H10" s="379" t="s">
        <v>907</v>
      </c>
      <c r="I10" s="621" t="s">
        <v>902</v>
      </c>
      <c r="J10" s="621" t="s">
        <v>902</v>
      </c>
      <c r="K10" s="621" t="s">
        <v>902</v>
      </c>
      <c r="L10" s="621" t="s">
        <v>901</v>
      </c>
    </row>
    <row r="11" spans="2:13">
      <c r="B11" s="698"/>
      <c r="C11" s="581" t="s">
        <v>165</v>
      </c>
      <c r="D11" s="387">
        <v>535</v>
      </c>
      <c r="E11" s="387">
        <v>535</v>
      </c>
      <c r="F11" s="387">
        <v>558</v>
      </c>
      <c r="G11" s="387">
        <v>18958</v>
      </c>
      <c r="H11" s="387">
        <v>21658</v>
      </c>
      <c r="I11" s="387">
        <v>21658</v>
      </c>
      <c r="J11" s="384">
        <v>21658</v>
      </c>
      <c r="K11" s="384">
        <v>23007.94</v>
      </c>
      <c r="L11" s="384">
        <v>23007.94</v>
      </c>
      <c r="M11" s="372"/>
    </row>
    <row r="12" spans="2:13">
      <c r="B12" s="584" t="s">
        <v>83</v>
      </c>
      <c r="C12" s="580" t="s">
        <v>165</v>
      </c>
      <c r="D12" s="379" t="s">
        <v>2</v>
      </c>
      <c r="E12" s="379" t="s">
        <v>2</v>
      </c>
      <c r="F12" s="379" t="s">
        <v>2</v>
      </c>
      <c r="G12" s="379">
        <v>1053</v>
      </c>
      <c r="H12" s="379">
        <v>1053</v>
      </c>
      <c r="I12" s="379">
        <v>1053</v>
      </c>
      <c r="J12" s="385">
        <v>1053</v>
      </c>
      <c r="K12" s="385">
        <v>6384</v>
      </c>
      <c r="L12" s="385">
        <v>6384.4</v>
      </c>
    </row>
    <row r="13" spans="2:13">
      <c r="B13" s="584" t="s">
        <v>692</v>
      </c>
      <c r="C13" s="580" t="s">
        <v>155</v>
      </c>
      <c r="D13" s="379" t="s">
        <v>2</v>
      </c>
      <c r="E13" s="379" t="s">
        <v>2</v>
      </c>
      <c r="F13" s="379" t="s">
        <v>2</v>
      </c>
      <c r="G13" s="379">
        <v>9974</v>
      </c>
      <c r="H13" s="379">
        <v>10974</v>
      </c>
      <c r="I13" s="379">
        <v>17974</v>
      </c>
      <c r="J13" s="385">
        <v>17974</v>
      </c>
      <c r="K13" s="385">
        <v>17974</v>
      </c>
      <c r="L13" s="385">
        <v>18480</v>
      </c>
      <c r="M13" s="224"/>
    </row>
    <row r="14" spans="2:13">
      <c r="B14" s="584" t="s">
        <v>306</v>
      </c>
      <c r="C14" s="580" t="s">
        <v>155</v>
      </c>
      <c r="D14" s="379" t="s">
        <v>2</v>
      </c>
      <c r="E14" s="379" t="s">
        <v>2</v>
      </c>
      <c r="F14" s="379">
        <v>310</v>
      </c>
      <c r="G14" s="379">
        <v>310</v>
      </c>
      <c r="H14" s="379">
        <v>310</v>
      </c>
      <c r="I14" s="379">
        <v>5310</v>
      </c>
      <c r="J14" s="379">
        <v>8459</v>
      </c>
      <c r="K14" s="385">
        <v>8459</v>
      </c>
      <c r="L14" s="385">
        <v>10427</v>
      </c>
    </row>
    <row r="15" spans="2:13">
      <c r="B15" s="584" t="s">
        <v>7</v>
      </c>
      <c r="C15" s="580" t="s">
        <v>155</v>
      </c>
      <c r="D15" s="379" t="s">
        <v>2</v>
      </c>
      <c r="E15" s="379" t="s">
        <v>2</v>
      </c>
      <c r="F15" s="379" t="s">
        <v>2</v>
      </c>
      <c r="G15" s="379" t="s">
        <v>2</v>
      </c>
      <c r="H15" s="379" t="s">
        <v>2</v>
      </c>
      <c r="I15" s="379">
        <v>1028</v>
      </c>
      <c r="J15" s="385">
        <v>1430</v>
      </c>
      <c r="K15" s="385">
        <v>1630</v>
      </c>
      <c r="L15" s="385">
        <v>1831.8</v>
      </c>
    </row>
    <row r="16" spans="2:13" ht="17.25" customHeight="1">
      <c r="B16" s="697" t="s">
        <v>582</v>
      </c>
      <c r="C16" s="579" t="s">
        <v>697</v>
      </c>
      <c r="D16" s="391" t="s">
        <v>2</v>
      </c>
      <c r="E16" s="391">
        <v>100</v>
      </c>
      <c r="F16" s="391">
        <v>100</v>
      </c>
      <c r="G16" s="391">
        <v>100</v>
      </c>
      <c r="H16" s="388" t="s">
        <v>698</v>
      </c>
      <c r="I16" s="388" t="s">
        <v>698</v>
      </c>
      <c r="J16" s="388" t="s">
        <v>698</v>
      </c>
      <c r="K16" s="388" t="s">
        <v>698</v>
      </c>
      <c r="L16" s="388" t="s">
        <v>698</v>
      </c>
    </row>
    <row r="17" spans="2:15" ht="17.25" customHeight="1">
      <c r="B17" s="698"/>
      <c r="C17" s="581" t="s">
        <v>165</v>
      </c>
      <c r="D17" s="387" t="s">
        <v>2</v>
      </c>
      <c r="E17" s="387" t="s">
        <v>2</v>
      </c>
      <c r="F17" s="387" t="s">
        <v>2</v>
      </c>
      <c r="G17" s="387" t="s">
        <v>2</v>
      </c>
      <c r="H17" s="387" t="s">
        <v>2</v>
      </c>
      <c r="I17" s="387">
        <v>6900</v>
      </c>
      <c r="J17" s="384">
        <v>6900</v>
      </c>
      <c r="K17" s="384">
        <v>6900</v>
      </c>
      <c r="L17" s="384">
        <v>6900</v>
      </c>
    </row>
    <row r="18" spans="2:15" ht="17.25" customHeight="1">
      <c r="B18" s="697" t="s">
        <v>8</v>
      </c>
      <c r="C18" s="579" t="s">
        <v>697</v>
      </c>
      <c r="D18" s="388" t="s">
        <v>344</v>
      </c>
      <c r="E18" s="388" t="s">
        <v>344</v>
      </c>
      <c r="F18" s="388" t="s">
        <v>344</v>
      </c>
      <c r="G18" s="388" t="s">
        <v>344</v>
      </c>
      <c r="H18" s="388" t="s">
        <v>344</v>
      </c>
      <c r="I18" s="388" t="s">
        <v>344</v>
      </c>
      <c r="J18" s="388" t="s">
        <v>344</v>
      </c>
      <c r="K18" s="388" t="s">
        <v>344</v>
      </c>
      <c r="L18" s="388" t="s">
        <v>344</v>
      </c>
    </row>
    <row r="19" spans="2:15" ht="17.25" customHeight="1">
      <c r="B19" s="698"/>
      <c r="C19" s="581" t="s">
        <v>165</v>
      </c>
      <c r="D19" s="387" t="s">
        <v>2</v>
      </c>
      <c r="E19" s="387" t="s">
        <v>2</v>
      </c>
      <c r="F19" s="387" t="s">
        <v>2</v>
      </c>
      <c r="G19" s="387">
        <v>1313</v>
      </c>
      <c r="H19" s="387">
        <v>1313</v>
      </c>
      <c r="I19" s="387">
        <v>1313</v>
      </c>
      <c r="J19" s="384">
        <v>1313</v>
      </c>
      <c r="K19" s="384">
        <v>11313</v>
      </c>
      <c r="L19" s="384">
        <v>22368.6</v>
      </c>
    </row>
    <row r="20" spans="2:15">
      <c r="B20" s="584" t="s">
        <v>309</v>
      </c>
      <c r="C20" s="580" t="s">
        <v>165</v>
      </c>
      <c r="D20" s="379" t="s">
        <v>2</v>
      </c>
      <c r="E20" s="379" t="s">
        <v>2</v>
      </c>
      <c r="F20" s="379" t="s">
        <v>2</v>
      </c>
      <c r="G20" s="379">
        <v>10000</v>
      </c>
      <c r="H20" s="379">
        <v>10000</v>
      </c>
      <c r="I20" s="379">
        <v>10000</v>
      </c>
      <c r="J20" s="385">
        <v>10000</v>
      </c>
      <c r="K20" s="385">
        <v>10000</v>
      </c>
      <c r="L20" s="385">
        <v>10000</v>
      </c>
    </row>
    <row r="21" spans="2:15">
      <c r="B21" s="584" t="s">
        <v>9</v>
      </c>
      <c r="C21" s="580" t="s">
        <v>155</v>
      </c>
      <c r="D21" s="379" t="s">
        <v>2</v>
      </c>
      <c r="E21" s="379" t="s">
        <v>2</v>
      </c>
      <c r="F21" s="379" t="s">
        <v>2</v>
      </c>
      <c r="G21" s="379">
        <v>14592</v>
      </c>
      <c r="H21" s="379">
        <v>34592</v>
      </c>
      <c r="I21" s="379">
        <v>56956</v>
      </c>
      <c r="J21" s="385">
        <v>58635.9</v>
      </c>
      <c r="K21" s="385">
        <v>70653.000000000015</v>
      </c>
      <c r="L21" s="385">
        <v>70652.800000000003</v>
      </c>
    </row>
    <row r="22" spans="2:15">
      <c r="B22" s="584" t="s">
        <v>648</v>
      </c>
      <c r="C22" s="580" t="s">
        <v>155</v>
      </c>
      <c r="D22" s="390" t="s">
        <v>2</v>
      </c>
      <c r="E22" s="390" t="s">
        <v>2</v>
      </c>
      <c r="F22" s="379" t="s">
        <v>2</v>
      </c>
      <c r="G22" s="379" t="s">
        <v>2</v>
      </c>
      <c r="H22" s="379">
        <v>2000</v>
      </c>
      <c r="I22" s="379">
        <v>2098</v>
      </c>
      <c r="J22" s="385">
        <v>2098</v>
      </c>
      <c r="K22" s="385">
        <v>3097</v>
      </c>
      <c r="L22" s="385">
        <v>3097</v>
      </c>
    </row>
    <row r="23" spans="2:15" ht="16.5" customHeight="1">
      <c r="B23" s="584" t="s">
        <v>10</v>
      </c>
      <c r="C23" s="580" t="s">
        <v>155</v>
      </c>
      <c r="D23" s="379" t="s">
        <v>2</v>
      </c>
      <c r="E23" s="379" t="s">
        <v>2</v>
      </c>
      <c r="F23" s="379">
        <v>1000</v>
      </c>
      <c r="G23" s="379">
        <v>1000</v>
      </c>
      <c r="H23" s="379">
        <v>11000</v>
      </c>
      <c r="I23" s="379">
        <v>11000</v>
      </c>
      <c r="J23" s="385">
        <v>11000</v>
      </c>
      <c r="K23" s="385">
        <v>11000</v>
      </c>
      <c r="L23" s="385">
        <v>11000</v>
      </c>
    </row>
    <row r="24" spans="2:15" ht="16.5" customHeight="1">
      <c r="B24" s="584" t="s">
        <v>585</v>
      </c>
      <c r="C24" s="580" t="s">
        <v>155</v>
      </c>
      <c r="D24" s="379" t="s">
        <v>2</v>
      </c>
      <c r="E24" s="379" t="s">
        <v>2</v>
      </c>
      <c r="F24" s="379">
        <v>11200</v>
      </c>
      <c r="G24" s="379">
        <v>21200</v>
      </c>
      <c r="H24" s="379">
        <v>44800</v>
      </c>
      <c r="I24" s="379">
        <v>45800</v>
      </c>
      <c r="J24" s="385">
        <v>46918</v>
      </c>
      <c r="K24" s="385">
        <v>57408.800000000003</v>
      </c>
      <c r="L24" s="385">
        <v>77317.399999999994</v>
      </c>
      <c r="M24" s="372"/>
    </row>
    <row r="25" spans="2:15" ht="15.75">
      <c r="B25" s="584" t="s">
        <v>99</v>
      </c>
      <c r="C25" s="580" t="s">
        <v>154</v>
      </c>
      <c r="D25" s="379" t="s">
        <v>2</v>
      </c>
      <c r="E25" s="379" t="s">
        <v>2</v>
      </c>
      <c r="F25" s="379" t="s">
        <v>2</v>
      </c>
      <c r="G25" s="379" t="s">
        <v>2</v>
      </c>
      <c r="H25" s="379" t="s">
        <v>2</v>
      </c>
      <c r="I25" s="389" t="s">
        <v>698</v>
      </c>
      <c r="J25" s="389" t="s">
        <v>698</v>
      </c>
      <c r="K25" s="389" t="s">
        <v>698</v>
      </c>
      <c r="L25" s="389" t="s">
        <v>698</v>
      </c>
    </row>
    <row r="26" spans="2:15">
      <c r="B26" s="584" t="s">
        <v>590</v>
      </c>
      <c r="C26" s="580" t="s">
        <v>165</v>
      </c>
      <c r="D26" s="379" t="s">
        <v>2</v>
      </c>
      <c r="E26" s="379" t="s">
        <v>2</v>
      </c>
      <c r="F26" s="379" t="s">
        <v>2</v>
      </c>
      <c r="G26" s="379">
        <v>10000</v>
      </c>
      <c r="H26" s="379">
        <v>10000</v>
      </c>
      <c r="I26" s="379">
        <v>10000</v>
      </c>
      <c r="J26" s="385">
        <v>10000</v>
      </c>
      <c r="K26" s="385">
        <v>10998</v>
      </c>
      <c r="L26" s="385">
        <v>10998</v>
      </c>
    </row>
    <row r="27" spans="2:15">
      <c r="B27" s="584" t="s">
        <v>17</v>
      </c>
      <c r="C27" s="580" t="s">
        <v>155</v>
      </c>
      <c r="D27" s="379" t="s">
        <v>2</v>
      </c>
      <c r="E27" s="379" t="s">
        <v>2</v>
      </c>
      <c r="F27" s="379">
        <v>14000</v>
      </c>
      <c r="G27" s="379">
        <v>38177</v>
      </c>
      <c r="H27" s="379">
        <v>45177</v>
      </c>
      <c r="I27" s="379">
        <v>45177</v>
      </c>
      <c r="J27" s="385">
        <v>46262</v>
      </c>
      <c r="K27" s="385">
        <v>46262</v>
      </c>
      <c r="L27" s="385">
        <v>47064</v>
      </c>
    </row>
    <row r="28" spans="2:15" ht="15.75">
      <c r="B28" s="697" t="s">
        <v>350</v>
      </c>
      <c r="C28" s="579" t="s">
        <v>697</v>
      </c>
      <c r="D28" s="388" t="s">
        <v>344</v>
      </c>
      <c r="E28" s="388" t="s">
        <v>344</v>
      </c>
      <c r="F28" s="388" t="s">
        <v>344</v>
      </c>
      <c r="G28" s="388" t="s">
        <v>344</v>
      </c>
      <c r="H28" s="388" t="s">
        <v>344</v>
      </c>
      <c r="I28" s="388" t="s">
        <v>344</v>
      </c>
      <c r="J28" s="388" t="s">
        <v>344</v>
      </c>
      <c r="K28" s="388" t="s">
        <v>344</v>
      </c>
      <c r="L28" s="388" t="s">
        <v>344</v>
      </c>
    </row>
    <row r="29" spans="2:15" ht="19.5" customHeight="1">
      <c r="B29" s="698"/>
      <c r="C29" s="581" t="s">
        <v>165</v>
      </c>
      <c r="D29" s="387" t="s">
        <v>2</v>
      </c>
      <c r="E29" s="387" t="s">
        <v>2</v>
      </c>
      <c r="F29" s="387" t="s">
        <v>2</v>
      </c>
      <c r="G29" s="387">
        <v>20000</v>
      </c>
      <c r="H29" s="384">
        <v>74086.399999999994</v>
      </c>
      <c r="I29" s="387">
        <v>58518</v>
      </c>
      <c r="J29" s="384">
        <v>68518</v>
      </c>
      <c r="K29" s="384">
        <v>79521.67</v>
      </c>
      <c r="L29" s="384">
        <v>95018.5</v>
      </c>
    </row>
    <row r="30" spans="2:15" ht="19.5" customHeight="1">
      <c r="B30" s="697" t="s">
        <v>696</v>
      </c>
      <c r="C30" s="580" t="s">
        <v>154</v>
      </c>
      <c r="D30" s="379" t="s">
        <v>2</v>
      </c>
      <c r="E30" s="385">
        <v>5071</v>
      </c>
      <c r="F30" s="385">
        <v>5071</v>
      </c>
      <c r="G30" s="385">
        <v>5236</v>
      </c>
      <c r="H30" s="385">
        <v>5383.2</v>
      </c>
      <c r="I30" s="385">
        <v>6383.2</v>
      </c>
      <c r="J30" s="385">
        <v>6383.2</v>
      </c>
      <c r="K30" s="385">
        <v>6383.2</v>
      </c>
      <c r="L30" s="385">
        <v>6383.2</v>
      </c>
    </row>
    <row r="31" spans="2:15">
      <c r="B31" s="698"/>
      <c r="C31" s="581" t="s">
        <v>165</v>
      </c>
      <c r="D31" s="386" t="s">
        <v>2</v>
      </c>
      <c r="E31" s="385">
        <v>3346</v>
      </c>
      <c r="F31" s="384">
        <v>3779</v>
      </c>
      <c r="G31" s="384">
        <v>16139.5</v>
      </c>
      <c r="H31" s="384">
        <v>34478.979999999996</v>
      </c>
      <c r="I31" s="383">
        <v>49934</v>
      </c>
      <c r="J31" s="383">
        <v>63801</v>
      </c>
      <c r="K31" s="383">
        <v>90044</v>
      </c>
      <c r="L31" s="383">
        <v>101890</v>
      </c>
    </row>
    <row r="32" spans="2:15" ht="23.25" customHeight="1" thickBot="1">
      <c r="B32" s="382" t="s">
        <v>0</v>
      </c>
      <c r="C32" s="381" t="s">
        <v>2</v>
      </c>
      <c r="D32" s="380">
        <v>582.20000000000005</v>
      </c>
      <c r="E32" s="380">
        <v>9185.2000000000007</v>
      </c>
      <c r="F32" s="380">
        <v>47137.2</v>
      </c>
      <c r="G32" s="380">
        <v>179783.7</v>
      </c>
      <c r="H32" s="380">
        <v>318801.57999999996</v>
      </c>
      <c r="I32" s="406">
        <v>366253.2</v>
      </c>
      <c r="J32" s="406">
        <v>400636.7</v>
      </c>
      <c r="K32" s="406">
        <v>491251.16</v>
      </c>
      <c r="L32" s="406">
        <v>557617.98</v>
      </c>
      <c r="N32" s="224"/>
      <c r="O32" s="224"/>
    </row>
    <row r="33" spans="2:15" ht="30" customHeight="1" thickTop="1">
      <c r="B33" s="637" t="s">
        <v>695</v>
      </c>
      <c r="C33" s="637"/>
      <c r="D33" s="637"/>
      <c r="E33" s="637"/>
      <c r="F33" s="637"/>
      <c r="G33" s="637"/>
      <c r="H33" s="637"/>
      <c r="I33" s="637"/>
      <c r="J33" s="637"/>
      <c r="K33" s="637"/>
      <c r="L33" s="637"/>
      <c r="N33" s="224"/>
      <c r="O33" s="224"/>
    </row>
    <row r="34" spans="2:15" ht="15.75">
      <c r="B34" s="377" t="s">
        <v>694</v>
      </c>
      <c r="C34" s="377"/>
      <c r="D34" s="379"/>
      <c r="E34" s="379"/>
      <c r="F34" s="379"/>
      <c r="G34" s="377"/>
      <c r="H34" s="10"/>
      <c r="I34" s="10"/>
      <c r="J34" s="10"/>
      <c r="K34" s="9"/>
      <c r="L34" s="9"/>
    </row>
    <row r="35" spans="2:15" ht="18.75" customHeight="1">
      <c r="B35" s="377" t="s">
        <v>903</v>
      </c>
      <c r="C35" s="378"/>
      <c r="D35" s="375"/>
      <c r="E35" s="375"/>
      <c r="F35" s="377"/>
      <c r="G35" s="376"/>
      <c r="H35" s="376"/>
      <c r="I35" s="376"/>
      <c r="J35" s="375"/>
      <c r="K35" s="9"/>
      <c r="L35" s="9"/>
    </row>
    <row r="36" spans="2:15" ht="20.25" customHeight="1">
      <c r="B36" s="696" t="s">
        <v>693</v>
      </c>
      <c r="C36" s="696"/>
      <c r="D36" s="696"/>
      <c r="E36" s="696"/>
      <c r="F36" s="696"/>
      <c r="G36" s="696"/>
      <c r="H36" s="696"/>
      <c r="I36" s="696"/>
      <c r="J36" s="696"/>
      <c r="K36" s="696"/>
      <c r="L36" s="696"/>
    </row>
    <row r="38" spans="2:15">
      <c r="L38" s="224"/>
    </row>
    <row r="60" ht="16.5" customHeight="1"/>
    <row r="61" ht="16.5" customHeight="1"/>
    <row r="62" ht="16.5" customHeight="1"/>
    <row r="63" ht="16.5" customHeight="1"/>
    <row r="64" ht="16.5" customHeight="1"/>
    <row r="65" ht="16.5" customHeight="1"/>
    <row r="66" ht="16.5" customHeight="1"/>
    <row r="67" ht="16.5" customHeight="1"/>
    <row r="68" ht="16.5" customHeight="1"/>
    <row r="69" ht="17.25" customHeight="1"/>
    <row r="70" ht="17.25" customHeight="1"/>
    <row r="71" ht="16.5" customHeight="1"/>
    <row r="72" ht="16.5" customHeight="1"/>
    <row r="73" ht="16.5" customHeight="1"/>
    <row r="74" ht="16.5" customHeight="1"/>
    <row r="75" ht="16.5" customHeight="1"/>
    <row r="76" ht="16.5" customHeight="1"/>
    <row r="77" ht="16.5" customHeight="1"/>
    <row r="78" ht="30.75" customHeight="1"/>
    <row r="114" ht="16.5" customHeight="1"/>
    <row r="115" ht="16.5" customHeight="1"/>
    <row r="123" ht="21.75" customHeight="1"/>
    <row r="242" ht="35.25" customHeight="1"/>
    <row r="271" ht="19.5" customHeight="1"/>
    <row r="295" ht="16.5" customHeight="1"/>
    <row r="297" ht="16.5" customHeight="1"/>
    <row r="298" ht="17.25" customHeight="1"/>
    <row r="311" ht="16.5" customHeight="1"/>
    <row r="315" ht="31.5" customHeight="1"/>
    <row r="316" ht="17.25" customHeight="1"/>
    <row r="320" ht="30.75" customHeight="1"/>
    <row r="322" spans="1:1" ht="16.5" customHeight="1"/>
    <row r="323" spans="1:1" ht="16.5" customHeight="1"/>
    <row r="329" spans="1:1" ht="15.75" customHeight="1"/>
    <row r="330" spans="1:1" ht="15.75" customHeight="1"/>
    <row r="336" spans="1:1">
      <c r="A336" s="9"/>
    </row>
    <row r="340" spans="1:1">
      <c r="A340" s="9"/>
    </row>
    <row r="343" spans="1:1" ht="16.5" customHeight="1"/>
    <row r="344" spans="1:1">
      <c r="A344" s="9"/>
    </row>
    <row r="367" ht="16.5" customHeight="1"/>
    <row r="373" spans="1:1">
      <c r="A373" s="9"/>
    </row>
    <row r="375" spans="1:1">
      <c r="A375" s="9"/>
    </row>
    <row r="418" spans="1:1">
      <c r="A418" s="9"/>
    </row>
    <row r="423" spans="1:1">
      <c r="A423" s="9"/>
    </row>
    <row r="439" spans="1:1" ht="21" customHeight="1"/>
    <row r="440" spans="1:1" ht="21" customHeight="1"/>
    <row r="441" spans="1:1" ht="19.5" customHeight="1"/>
    <row r="442" spans="1:1" ht="19.5" customHeight="1"/>
    <row r="443" spans="1:1">
      <c r="A443" s="9"/>
    </row>
    <row r="444" spans="1:1">
      <c r="A444" s="9"/>
    </row>
    <row r="465" spans="1:1">
      <c r="A465" s="9"/>
    </row>
    <row r="471" spans="1:1" ht="16.5" customHeight="1"/>
    <row r="482" ht="30" customHeight="1"/>
    <row r="483" ht="17.25" customHeight="1"/>
    <row r="484" ht="16.5" customHeight="1"/>
    <row r="485" ht="16.5" customHeight="1"/>
    <row r="486" ht="16.5" customHeight="1"/>
    <row r="488" ht="16.5" customHeight="1"/>
    <row r="490" ht="17.25" customHeight="1"/>
    <row r="492" ht="32.25" customHeight="1"/>
    <row r="504" ht="35.25" customHeight="1"/>
  </sheetData>
  <mergeCells count="8">
    <mergeCell ref="B33:L33"/>
    <mergeCell ref="B36:L36"/>
    <mergeCell ref="B7:B8"/>
    <mergeCell ref="B10:B11"/>
    <mergeCell ref="B30:B31"/>
    <mergeCell ref="B28:B29"/>
    <mergeCell ref="B18:B19"/>
    <mergeCell ref="B16:B17"/>
  </mergeCells>
  <pageMargins left="0.24" right="0.24" top="0.18" bottom="0.17" header="0.17" footer="0.17"/>
  <pageSetup orientation="portrait"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3"/>
  <dimension ref="B1:N234"/>
  <sheetViews>
    <sheetView rightToLeft="1" zoomScale="120" zoomScaleNormal="120" workbookViewId="0"/>
  </sheetViews>
  <sheetFormatPr defaultRowHeight="15"/>
  <cols>
    <col min="1" max="1" width="9.140625" customWidth="1"/>
    <col min="2" max="2" width="15" customWidth="1"/>
    <col min="3" max="3" width="11.42578125" customWidth="1"/>
    <col min="7" max="7" width="10" bestFit="1" customWidth="1"/>
    <col min="8" max="10" width="9.85546875" bestFit="1" customWidth="1"/>
    <col min="11" max="11" width="10" bestFit="1" customWidth="1"/>
  </cols>
  <sheetData>
    <row r="1" spans="2:13" s="9" customFormat="1"/>
    <row r="2" spans="2:13" ht="21.75" customHeight="1" thickBot="1">
      <c r="B2" s="405" t="s">
        <v>918</v>
      </c>
      <c r="C2" s="405"/>
      <c r="D2" s="405"/>
      <c r="E2" s="405"/>
      <c r="F2" s="405"/>
      <c r="G2" s="421"/>
      <c r="H2" s="421"/>
      <c r="I2" s="421"/>
      <c r="J2" s="421"/>
      <c r="K2" s="699" t="s">
        <v>703</v>
      </c>
      <c r="L2" s="699"/>
    </row>
    <row r="3" spans="2:13" ht="16.5" thickTop="1" thickBot="1">
      <c r="B3" s="420" t="s">
        <v>149</v>
      </c>
      <c r="C3" s="419" t="s">
        <v>150</v>
      </c>
      <c r="D3" s="418">
        <v>1393</v>
      </c>
      <c r="E3" s="418">
        <v>1394</v>
      </c>
      <c r="F3" s="418">
        <v>1395</v>
      </c>
      <c r="G3" s="418">
        <v>1396</v>
      </c>
      <c r="H3" s="418">
        <v>1397</v>
      </c>
      <c r="I3" s="418">
        <v>1398</v>
      </c>
      <c r="J3" s="418">
        <v>1399</v>
      </c>
      <c r="K3" s="418">
        <v>1400</v>
      </c>
      <c r="L3" s="418">
        <v>1401</v>
      </c>
    </row>
    <row r="4" spans="2:13" ht="21" customHeight="1">
      <c r="B4" s="587" t="s">
        <v>536</v>
      </c>
      <c r="C4" s="580" t="s">
        <v>154</v>
      </c>
      <c r="D4" s="412" t="s">
        <v>699</v>
      </c>
      <c r="E4" s="585">
        <v>103.825</v>
      </c>
      <c r="F4" s="585">
        <v>141.33000000000001</v>
      </c>
      <c r="G4" s="585">
        <v>68.78</v>
      </c>
      <c r="H4" s="585">
        <v>72.430000000000007</v>
      </c>
      <c r="I4" s="585">
        <v>77.721999999999994</v>
      </c>
      <c r="J4" s="585">
        <v>72.399000000000001</v>
      </c>
      <c r="K4" s="585">
        <v>56.588000000000001</v>
      </c>
      <c r="L4" s="585">
        <v>55.145000000000003</v>
      </c>
      <c r="M4" s="39"/>
    </row>
    <row r="5" spans="2:13" ht="21" customHeight="1">
      <c r="B5" s="414" t="s">
        <v>332</v>
      </c>
      <c r="C5" s="348" t="s">
        <v>165</v>
      </c>
      <c r="D5" s="413" t="s">
        <v>2</v>
      </c>
      <c r="E5" s="413" t="s">
        <v>2</v>
      </c>
      <c r="F5" s="413" t="s">
        <v>2</v>
      </c>
      <c r="G5" s="413" t="s">
        <v>2</v>
      </c>
      <c r="H5" s="413" t="s">
        <v>2</v>
      </c>
      <c r="I5" s="413" t="s">
        <v>2</v>
      </c>
      <c r="J5" s="413" t="s">
        <v>2</v>
      </c>
      <c r="K5" s="413" t="s">
        <v>2</v>
      </c>
      <c r="L5" s="413">
        <v>667.08</v>
      </c>
    </row>
    <row r="6" spans="2:13" ht="21" customHeight="1">
      <c r="B6" s="394" t="s">
        <v>591</v>
      </c>
      <c r="C6" s="348" t="s">
        <v>165</v>
      </c>
      <c r="D6" s="413" t="s">
        <v>2</v>
      </c>
      <c r="E6" s="413" t="s">
        <v>2</v>
      </c>
      <c r="F6" s="413" t="s">
        <v>2</v>
      </c>
      <c r="G6" s="413" t="s">
        <v>2</v>
      </c>
      <c r="H6" s="413" t="s">
        <v>2</v>
      </c>
      <c r="I6" s="413">
        <v>2700</v>
      </c>
      <c r="J6" s="413">
        <v>2398</v>
      </c>
      <c r="K6" s="413">
        <v>2948.0266429999983</v>
      </c>
      <c r="L6" s="413">
        <v>4421.8641879999996</v>
      </c>
    </row>
    <row r="7" spans="2:13" ht="21" customHeight="1">
      <c r="B7" s="584" t="s">
        <v>69</v>
      </c>
      <c r="C7" s="580" t="s">
        <v>165</v>
      </c>
      <c r="D7" s="585" t="s">
        <v>2</v>
      </c>
      <c r="E7" s="585" t="s">
        <v>2</v>
      </c>
      <c r="F7" s="585" t="s">
        <v>2</v>
      </c>
      <c r="G7" s="585">
        <v>18316.819</v>
      </c>
      <c r="H7" s="585">
        <v>21058.415000000001</v>
      </c>
      <c r="I7" s="585">
        <v>23727.696</v>
      </c>
      <c r="J7" s="585">
        <v>26375</v>
      </c>
      <c r="K7" s="585">
        <v>38200.38969399999</v>
      </c>
      <c r="L7" s="585">
        <v>45959.445262999994</v>
      </c>
    </row>
    <row r="8" spans="2:13" ht="21" customHeight="1">
      <c r="B8" s="697" t="s">
        <v>72</v>
      </c>
      <c r="C8" s="579" t="s">
        <v>154</v>
      </c>
      <c r="D8" s="393">
        <v>32</v>
      </c>
      <c r="E8" s="393">
        <v>44.3</v>
      </c>
      <c r="F8" s="393">
        <v>72</v>
      </c>
      <c r="G8" s="417" t="s">
        <v>698</v>
      </c>
      <c r="H8" s="417" t="s">
        <v>698</v>
      </c>
      <c r="I8" s="417" t="s">
        <v>698</v>
      </c>
      <c r="J8" s="417" t="s">
        <v>698</v>
      </c>
      <c r="K8" s="417" t="s">
        <v>698</v>
      </c>
      <c r="L8" s="417" t="s">
        <v>698</v>
      </c>
    </row>
    <row r="9" spans="2:13" ht="21" customHeight="1">
      <c r="B9" s="698"/>
      <c r="C9" s="581" t="s">
        <v>165</v>
      </c>
      <c r="D9" s="225" t="s">
        <v>2</v>
      </c>
      <c r="E9" s="225" t="s">
        <v>2</v>
      </c>
      <c r="F9" s="225" t="s">
        <v>2</v>
      </c>
      <c r="G9" s="225">
        <v>1419.1569999999999</v>
      </c>
      <c r="H9" s="225">
        <v>880.38599999999997</v>
      </c>
      <c r="I9" s="225">
        <v>875.82500000000005</v>
      </c>
      <c r="J9" s="225">
        <v>851</v>
      </c>
      <c r="K9" s="225">
        <v>809.79537000000005</v>
      </c>
      <c r="L9" s="225">
        <v>727</v>
      </c>
    </row>
    <row r="10" spans="2:13" ht="21" customHeight="1">
      <c r="B10" s="414" t="s">
        <v>579</v>
      </c>
      <c r="C10" s="348" t="s">
        <v>165</v>
      </c>
      <c r="D10" s="413" t="s">
        <v>2</v>
      </c>
      <c r="E10" s="413" t="s">
        <v>2</v>
      </c>
      <c r="F10" s="413" t="s">
        <v>2</v>
      </c>
      <c r="G10" s="413" t="s">
        <v>2</v>
      </c>
      <c r="H10" s="413" t="s">
        <v>2</v>
      </c>
      <c r="I10" s="413" t="s">
        <v>2</v>
      </c>
      <c r="J10" s="413">
        <v>1634</v>
      </c>
      <c r="K10" s="413">
        <v>3732.2978640000047</v>
      </c>
      <c r="L10" s="413">
        <v>3516</v>
      </c>
    </row>
    <row r="11" spans="2:13" ht="21" customHeight="1">
      <c r="B11" s="697" t="s">
        <v>5</v>
      </c>
      <c r="C11" s="579" t="s">
        <v>154</v>
      </c>
      <c r="D11" s="393">
        <v>8.4990000000000006</v>
      </c>
      <c r="E11" s="393">
        <v>10.08</v>
      </c>
      <c r="F11" s="393">
        <v>12.66</v>
      </c>
      <c r="G11" s="393">
        <v>10.210000000000001</v>
      </c>
      <c r="H11" s="417" t="s">
        <v>344</v>
      </c>
      <c r="I11" s="417" t="s">
        <v>344</v>
      </c>
      <c r="J11" s="417" t="s">
        <v>344</v>
      </c>
      <c r="K11" s="417" t="s">
        <v>344</v>
      </c>
      <c r="L11" s="417" t="s">
        <v>344</v>
      </c>
    </row>
    <row r="12" spans="2:13" ht="21" customHeight="1">
      <c r="B12" s="698"/>
      <c r="C12" s="581" t="s">
        <v>165</v>
      </c>
      <c r="D12" s="370" t="s">
        <v>2</v>
      </c>
      <c r="E12" s="225">
        <v>529.37599999999998</v>
      </c>
      <c r="F12" s="225">
        <v>1007.245</v>
      </c>
      <c r="G12" s="225">
        <v>2454.0219999999995</v>
      </c>
      <c r="H12" s="225">
        <v>33930.646999999997</v>
      </c>
      <c r="I12" s="225">
        <v>24687.919999999998</v>
      </c>
      <c r="J12" s="225">
        <v>37917</v>
      </c>
      <c r="K12" s="225">
        <v>39398.474150999988</v>
      </c>
      <c r="L12" s="225">
        <v>38829</v>
      </c>
    </row>
    <row r="13" spans="2:13" ht="21" customHeight="1">
      <c r="B13" s="582" t="s">
        <v>83</v>
      </c>
      <c r="C13" s="579" t="s">
        <v>165</v>
      </c>
      <c r="D13" s="393" t="s">
        <v>2</v>
      </c>
      <c r="E13" s="393" t="s">
        <v>2</v>
      </c>
      <c r="F13" s="393" t="s">
        <v>2</v>
      </c>
      <c r="G13" s="393">
        <v>956.43299999999999</v>
      </c>
      <c r="H13" s="393">
        <v>2739.578</v>
      </c>
      <c r="I13" s="393">
        <v>2617.1660000000002</v>
      </c>
      <c r="J13" s="393">
        <v>2385</v>
      </c>
      <c r="K13" s="393">
        <v>2569.4995979999971</v>
      </c>
      <c r="L13" s="393">
        <v>6210.8260989999999</v>
      </c>
    </row>
    <row r="14" spans="2:13" ht="21" customHeight="1">
      <c r="B14" s="584" t="s">
        <v>692</v>
      </c>
      <c r="C14" s="580" t="s">
        <v>155</v>
      </c>
      <c r="D14" s="368" t="s">
        <v>2</v>
      </c>
      <c r="E14" s="585" t="s">
        <v>2</v>
      </c>
      <c r="F14" s="585" t="s">
        <v>2</v>
      </c>
      <c r="G14" s="585">
        <v>73.14</v>
      </c>
      <c r="H14" s="585">
        <v>20362.263000000003</v>
      </c>
      <c r="I14" s="585">
        <v>30578.911</v>
      </c>
      <c r="J14" s="585">
        <v>34852</v>
      </c>
      <c r="K14" s="585">
        <v>34546.648492999979</v>
      </c>
      <c r="L14" s="585">
        <v>34323.9</v>
      </c>
    </row>
    <row r="15" spans="2:13" ht="21" customHeight="1">
      <c r="B15" s="584" t="s">
        <v>306</v>
      </c>
      <c r="C15" s="580" t="s">
        <v>155</v>
      </c>
      <c r="D15" s="585" t="s">
        <v>2</v>
      </c>
      <c r="E15" s="585" t="s">
        <v>2</v>
      </c>
      <c r="F15" s="585" t="s">
        <v>2</v>
      </c>
      <c r="G15" s="585" t="s">
        <v>2</v>
      </c>
      <c r="H15" s="585">
        <v>229.94</v>
      </c>
      <c r="I15" s="585">
        <v>5948.402</v>
      </c>
      <c r="J15" s="585">
        <v>11065</v>
      </c>
      <c r="K15" s="585">
        <v>14731.178139999998</v>
      </c>
      <c r="L15" s="585">
        <v>13625.181041</v>
      </c>
    </row>
    <row r="16" spans="2:13" ht="21" customHeight="1">
      <c r="B16" s="583" t="s">
        <v>7</v>
      </c>
      <c r="C16" s="580" t="s">
        <v>155</v>
      </c>
      <c r="D16" s="225" t="s">
        <v>2</v>
      </c>
      <c r="E16" s="225" t="s">
        <v>2</v>
      </c>
      <c r="F16" s="225" t="s">
        <v>2</v>
      </c>
      <c r="G16" s="225" t="s">
        <v>2</v>
      </c>
      <c r="H16" s="225" t="s">
        <v>2</v>
      </c>
      <c r="I16" s="225">
        <v>4.3730000000000002</v>
      </c>
      <c r="J16" s="225">
        <v>1603</v>
      </c>
      <c r="K16" s="225">
        <v>2528.8027880000009</v>
      </c>
      <c r="L16" s="225">
        <v>2574.125086</v>
      </c>
    </row>
    <row r="17" spans="2:12" ht="21" customHeight="1">
      <c r="B17" s="697" t="s">
        <v>582</v>
      </c>
      <c r="C17" s="579" t="s">
        <v>154</v>
      </c>
      <c r="D17" s="393" t="s">
        <v>2</v>
      </c>
      <c r="E17" s="393">
        <v>169</v>
      </c>
      <c r="F17" s="393">
        <v>150</v>
      </c>
      <c r="G17" s="393">
        <v>160</v>
      </c>
      <c r="H17" s="417" t="s">
        <v>344</v>
      </c>
      <c r="I17" s="417" t="s">
        <v>344</v>
      </c>
      <c r="J17" s="417" t="s">
        <v>344</v>
      </c>
      <c r="K17" s="417" t="s">
        <v>344</v>
      </c>
      <c r="L17" s="417" t="s">
        <v>344</v>
      </c>
    </row>
    <row r="18" spans="2:12" ht="21" customHeight="1">
      <c r="B18" s="698"/>
      <c r="C18" s="581" t="s">
        <v>165</v>
      </c>
      <c r="D18" s="415" t="s">
        <v>2</v>
      </c>
      <c r="E18" s="415" t="s">
        <v>2</v>
      </c>
      <c r="F18" s="415" t="s">
        <v>2</v>
      </c>
      <c r="G18" s="415" t="s">
        <v>2</v>
      </c>
      <c r="H18" s="415" t="s">
        <v>2</v>
      </c>
      <c r="I18" s="225">
        <v>7832.6480000000001</v>
      </c>
      <c r="J18" s="225">
        <v>11502</v>
      </c>
      <c r="K18" s="225">
        <v>11103.772439999995</v>
      </c>
      <c r="L18" s="225">
        <v>10763</v>
      </c>
    </row>
    <row r="19" spans="2:12" ht="21" customHeight="1">
      <c r="B19" s="697" t="s">
        <v>8</v>
      </c>
      <c r="C19" s="580" t="s">
        <v>154</v>
      </c>
      <c r="D19" s="417" t="s">
        <v>539</v>
      </c>
      <c r="E19" s="417" t="s">
        <v>539</v>
      </c>
      <c r="F19" s="417" t="s">
        <v>539</v>
      </c>
      <c r="G19" s="417" t="s">
        <v>539</v>
      </c>
      <c r="H19" s="417" t="s">
        <v>539</v>
      </c>
      <c r="I19" s="417" t="s">
        <v>539</v>
      </c>
      <c r="J19" s="417" t="s">
        <v>539</v>
      </c>
      <c r="K19" s="417" t="s">
        <v>539</v>
      </c>
      <c r="L19" s="417" t="s">
        <v>539</v>
      </c>
    </row>
    <row r="20" spans="2:12" ht="21" customHeight="1">
      <c r="B20" s="698"/>
      <c r="C20" s="580" t="s">
        <v>165</v>
      </c>
      <c r="D20" s="585" t="s">
        <v>2</v>
      </c>
      <c r="E20" s="585" t="s">
        <v>2</v>
      </c>
      <c r="F20" s="585" t="s">
        <v>2</v>
      </c>
      <c r="G20" s="585">
        <v>511.5</v>
      </c>
      <c r="H20" s="585">
        <v>2243.9</v>
      </c>
      <c r="I20" s="585">
        <v>2224</v>
      </c>
      <c r="J20" s="585">
        <v>2073</v>
      </c>
      <c r="K20" s="585">
        <v>3889.7797769999988</v>
      </c>
      <c r="L20" s="585">
        <v>13160.628988</v>
      </c>
    </row>
    <row r="21" spans="2:12" ht="21" customHeight="1">
      <c r="B21" s="416" t="s">
        <v>309</v>
      </c>
      <c r="C21" s="579" t="s">
        <v>165</v>
      </c>
      <c r="D21" s="393" t="s">
        <v>2</v>
      </c>
      <c r="E21" s="393" t="s">
        <v>2</v>
      </c>
      <c r="F21" s="393" t="s">
        <v>2</v>
      </c>
      <c r="G21" s="393">
        <v>304.291</v>
      </c>
      <c r="H21" s="393">
        <v>18661.506000000001</v>
      </c>
      <c r="I21" s="393">
        <v>18313.489000000001</v>
      </c>
      <c r="J21" s="393">
        <v>19605</v>
      </c>
      <c r="K21" s="393">
        <v>19787.540110999984</v>
      </c>
      <c r="L21" s="393">
        <v>18749.691191999998</v>
      </c>
    </row>
    <row r="22" spans="2:12" ht="21" customHeight="1">
      <c r="B22" s="584" t="s">
        <v>9</v>
      </c>
      <c r="C22" s="580" t="s">
        <v>155</v>
      </c>
      <c r="D22" s="585" t="s">
        <v>2</v>
      </c>
      <c r="E22" s="585" t="s">
        <v>2</v>
      </c>
      <c r="F22" s="585" t="s">
        <v>2</v>
      </c>
      <c r="G22" s="585">
        <v>1268.856</v>
      </c>
      <c r="H22" s="585">
        <v>36036.817999999999</v>
      </c>
      <c r="I22" s="585">
        <v>80091.323999999993</v>
      </c>
      <c r="J22" s="585">
        <v>108003</v>
      </c>
      <c r="K22" s="585">
        <v>117757.84491099999</v>
      </c>
      <c r="L22" s="585">
        <v>116059.03109700001</v>
      </c>
    </row>
    <row r="23" spans="2:12" ht="21" customHeight="1">
      <c r="B23" s="584" t="s">
        <v>648</v>
      </c>
      <c r="C23" s="580" t="s">
        <v>155</v>
      </c>
      <c r="D23" s="585" t="s">
        <v>2</v>
      </c>
      <c r="E23" s="585" t="s">
        <v>2</v>
      </c>
      <c r="F23" s="585" t="s">
        <v>2</v>
      </c>
      <c r="G23" s="585" t="s">
        <v>2</v>
      </c>
      <c r="H23" s="585">
        <v>851.48699999999997</v>
      </c>
      <c r="I23" s="585">
        <v>3669.2240000000002</v>
      </c>
      <c r="J23" s="585">
        <v>5153</v>
      </c>
      <c r="K23" s="585">
        <v>6028.592467999998</v>
      </c>
      <c r="L23" s="585">
        <v>6177</v>
      </c>
    </row>
    <row r="24" spans="2:12" ht="21" customHeight="1">
      <c r="B24" s="584" t="s">
        <v>10</v>
      </c>
      <c r="C24" s="580" t="s">
        <v>155</v>
      </c>
      <c r="D24" s="585" t="s">
        <v>2</v>
      </c>
      <c r="E24" s="585" t="s">
        <v>2</v>
      </c>
      <c r="F24" s="585">
        <v>136.447</v>
      </c>
      <c r="G24" s="585">
        <v>394.08699999999999</v>
      </c>
      <c r="H24" s="585">
        <v>5276.7029999999995</v>
      </c>
      <c r="I24" s="585">
        <v>20940.483</v>
      </c>
      <c r="J24" s="585">
        <v>21683</v>
      </c>
      <c r="K24" s="585">
        <v>21491.29704199998</v>
      </c>
      <c r="L24" s="585">
        <v>21485.265253000001</v>
      </c>
    </row>
    <row r="25" spans="2:12" ht="21" customHeight="1">
      <c r="B25" s="584" t="s">
        <v>585</v>
      </c>
      <c r="C25" s="580" t="s">
        <v>155</v>
      </c>
      <c r="D25" s="585" t="s">
        <v>2</v>
      </c>
      <c r="E25" s="585" t="s">
        <v>2</v>
      </c>
      <c r="F25" s="585" t="s">
        <v>2</v>
      </c>
      <c r="G25" s="585">
        <v>18254.268</v>
      </c>
      <c r="H25" s="585">
        <v>46542.791999999994</v>
      </c>
      <c r="I25" s="585">
        <v>63599.991999999998</v>
      </c>
      <c r="J25" s="585">
        <v>81333</v>
      </c>
      <c r="K25" s="585">
        <v>78325.392421999975</v>
      </c>
      <c r="L25" s="585">
        <v>109311.430427</v>
      </c>
    </row>
    <row r="26" spans="2:12" ht="21" customHeight="1">
      <c r="B26" s="586" t="s">
        <v>99</v>
      </c>
      <c r="C26" s="618" t="s">
        <v>154</v>
      </c>
      <c r="D26" s="393" t="s">
        <v>2</v>
      </c>
      <c r="E26" s="393" t="s">
        <v>2</v>
      </c>
      <c r="F26" s="393" t="s">
        <v>2</v>
      </c>
      <c r="G26" s="393" t="s">
        <v>2</v>
      </c>
      <c r="H26" s="393" t="s">
        <v>2</v>
      </c>
      <c r="I26" s="417" t="s">
        <v>344</v>
      </c>
      <c r="J26" s="417" t="s">
        <v>344</v>
      </c>
      <c r="K26" s="417" t="s">
        <v>344</v>
      </c>
      <c r="L26" s="417" t="s">
        <v>344</v>
      </c>
    </row>
    <row r="27" spans="2:12" ht="21" customHeight="1">
      <c r="B27" s="584" t="s">
        <v>590</v>
      </c>
      <c r="C27" s="619" t="s">
        <v>165</v>
      </c>
      <c r="D27" s="585" t="s">
        <v>2</v>
      </c>
      <c r="E27" s="585" t="s">
        <v>2</v>
      </c>
      <c r="F27" s="585" t="s">
        <v>2</v>
      </c>
      <c r="G27" s="585">
        <v>607.46500000000003</v>
      </c>
      <c r="H27" s="585">
        <v>16666.715</v>
      </c>
      <c r="I27" s="585">
        <v>16924.142</v>
      </c>
      <c r="J27" s="585">
        <v>16987</v>
      </c>
      <c r="K27" s="585">
        <v>15521.56344</v>
      </c>
      <c r="L27" s="585">
        <v>17400.7</v>
      </c>
    </row>
    <row r="28" spans="2:12" ht="21" customHeight="1">
      <c r="B28" s="617" t="s">
        <v>17</v>
      </c>
      <c r="C28" s="616" t="s">
        <v>155</v>
      </c>
      <c r="D28" s="225" t="s">
        <v>2</v>
      </c>
      <c r="E28" s="225" t="s">
        <v>2</v>
      </c>
      <c r="F28" s="225">
        <v>2900</v>
      </c>
      <c r="G28" s="225">
        <v>37687.672999999995</v>
      </c>
      <c r="H28" s="225">
        <v>67122.900000000009</v>
      </c>
      <c r="I28" s="225">
        <v>79138.710000000006</v>
      </c>
      <c r="J28" s="225">
        <v>80095</v>
      </c>
      <c r="K28" s="225">
        <v>82523.803898999977</v>
      </c>
      <c r="L28" s="225">
        <v>81892</v>
      </c>
    </row>
    <row r="29" spans="2:12" ht="21" customHeight="1">
      <c r="B29" s="697" t="s">
        <v>350</v>
      </c>
      <c r="C29" s="615" t="s">
        <v>154</v>
      </c>
      <c r="D29" s="417" t="s">
        <v>539</v>
      </c>
      <c r="E29" s="417" t="s">
        <v>539</v>
      </c>
      <c r="F29" s="417" t="s">
        <v>539</v>
      </c>
      <c r="G29" s="417" t="s">
        <v>539</v>
      </c>
      <c r="H29" s="417" t="s">
        <v>539</v>
      </c>
      <c r="I29" s="417" t="s">
        <v>539</v>
      </c>
      <c r="J29" s="417" t="s">
        <v>539</v>
      </c>
      <c r="K29" s="417" t="s">
        <v>539</v>
      </c>
      <c r="L29" s="417" t="s">
        <v>539</v>
      </c>
    </row>
    <row r="30" spans="2:12" ht="21" customHeight="1">
      <c r="B30" s="698"/>
      <c r="C30" s="580" t="s">
        <v>165</v>
      </c>
      <c r="D30" s="585" t="s">
        <v>2</v>
      </c>
      <c r="E30" s="585" t="s">
        <v>2</v>
      </c>
      <c r="F30" s="585" t="s">
        <v>2</v>
      </c>
      <c r="G30" s="585">
        <v>3711.5120000000002</v>
      </c>
      <c r="H30" s="585">
        <v>66847.434999999998</v>
      </c>
      <c r="I30" s="585">
        <v>115244.711</v>
      </c>
      <c r="J30" s="585">
        <v>117796</v>
      </c>
      <c r="K30" s="585">
        <v>133103.62147399999</v>
      </c>
      <c r="L30" s="585">
        <v>127903.28038300002</v>
      </c>
    </row>
    <row r="31" spans="2:12" ht="24.75" customHeight="1">
      <c r="B31" s="697" t="s">
        <v>906</v>
      </c>
      <c r="C31" s="614" t="s">
        <v>154</v>
      </c>
      <c r="D31" s="229" t="s">
        <v>2</v>
      </c>
      <c r="E31" s="229" t="s">
        <v>2</v>
      </c>
      <c r="F31" s="229" t="s">
        <v>2</v>
      </c>
      <c r="G31" s="229" t="s">
        <v>2</v>
      </c>
      <c r="H31" s="229" t="s">
        <v>2</v>
      </c>
      <c r="I31" s="229" t="s">
        <v>2</v>
      </c>
      <c r="J31" s="229" t="s">
        <v>2</v>
      </c>
      <c r="K31" s="229" t="s">
        <v>2</v>
      </c>
      <c r="L31" s="229" t="s">
        <v>2</v>
      </c>
    </row>
    <row r="32" spans="2:12" ht="24.75" customHeight="1">
      <c r="B32" s="698"/>
      <c r="C32" s="616" t="s">
        <v>165</v>
      </c>
      <c r="D32" s="213" t="s">
        <v>2</v>
      </c>
      <c r="E32" s="117" t="s">
        <v>2</v>
      </c>
      <c r="F32" s="117" t="s">
        <v>2</v>
      </c>
      <c r="G32" s="117" t="s">
        <v>2</v>
      </c>
      <c r="H32" s="117" t="s">
        <v>2</v>
      </c>
      <c r="I32" s="117" t="s">
        <v>2</v>
      </c>
      <c r="J32" s="117">
        <v>91489.4</v>
      </c>
      <c r="K32" s="117">
        <v>119990.3</v>
      </c>
      <c r="L32" s="225">
        <v>141496.79999999999</v>
      </c>
    </row>
    <row r="33" spans="2:14" ht="21" customHeight="1" thickBot="1">
      <c r="B33" s="411" t="s">
        <v>0</v>
      </c>
      <c r="C33" s="410" t="s">
        <v>2</v>
      </c>
      <c r="D33" s="407">
        <v>40.499000000000002</v>
      </c>
      <c r="E33" s="407">
        <v>856.58100000000002</v>
      </c>
      <c r="F33" s="407">
        <v>4419.6820000000007</v>
      </c>
      <c r="G33" s="407">
        <v>86198.212999999989</v>
      </c>
      <c r="H33" s="407">
        <v>339523.91499999998</v>
      </c>
      <c r="I33" s="407">
        <v>499196.73800000001</v>
      </c>
      <c r="J33" s="407">
        <v>674871.8</v>
      </c>
      <c r="K33" s="407">
        <v>749045.3</v>
      </c>
      <c r="L33" s="406">
        <v>835308.2</v>
      </c>
      <c r="N33" s="224"/>
    </row>
    <row r="34" spans="2:14" ht="28.5" customHeight="1" thickTop="1">
      <c r="B34" s="637" t="s">
        <v>904</v>
      </c>
      <c r="C34" s="637"/>
      <c r="D34" s="637"/>
      <c r="E34" s="637"/>
      <c r="F34" s="637"/>
      <c r="G34" s="637"/>
      <c r="H34" s="637"/>
      <c r="I34" s="637"/>
      <c r="J34" s="637"/>
      <c r="K34" s="637"/>
      <c r="L34" s="637"/>
      <c r="N34" s="224"/>
    </row>
    <row r="35" spans="2:14" ht="15.75" customHeight="1">
      <c r="B35" s="696" t="s">
        <v>702</v>
      </c>
      <c r="C35" s="696"/>
      <c r="D35" s="696"/>
      <c r="E35" s="696"/>
      <c r="F35" s="696"/>
      <c r="G35" s="696"/>
      <c r="H35" s="696"/>
      <c r="I35" s="409"/>
      <c r="J35" s="409"/>
      <c r="K35" s="577"/>
      <c r="L35" s="201"/>
    </row>
    <row r="36" spans="2:14" ht="15.75" customHeight="1">
      <c r="B36" s="696" t="s">
        <v>701</v>
      </c>
      <c r="C36" s="696"/>
      <c r="D36" s="696"/>
      <c r="E36" s="696"/>
      <c r="F36" s="696"/>
      <c r="G36" s="577"/>
      <c r="H36" s="577"/>
      <c r="I36" s="577"/>
      <c r="J36" s="622"/>
      <c r="K36" s="622"/>
      <c r="L36" s="622"/>
    </row>
    <row r="37" spans="2:14" ht="15.75" customHeight="1">
      <c r="B37" s="696" t="s">
        <v>905</v>
      </c>
      <c r="C37" s="696"/>
      <c r="D37" s="696"/>
      <c r="E37" s="696"/>
      <c r="F37" s="696"/>
      <c r="G37" s="696"/>
      <c r="H37" s="696"/>
      <c r="I37" s="696"/>
      <c r="J37" s="696"/>
      <c r="K37" s="696"/>
      <c r="L37" s="696"/>
    </row>
    <row r="43" spans="2:14" ht="15.75">
      <c r="C43" s="227"/>
    </row>
    <row r="61" ht="18" customHeight="1"/>
    <row r="62" ht="18" customHeight="1"/>
    <row r="65" ht="17.25" customHeight="1"/>
    <row r="66" ht="17.25" customHeight="1"/>
    <row r="73" ht="17.25" customHeight="1"/>
    <row r="74" ht="30" customHeight="1"/>
    <row r="79" ht="21.75" customHeight="1"/>
    <row r="80" ht="21.75" customHeight="1"/>
    <row r="84" ht="18" customHeight="1"/>
    <row r="85" ht="21" customHeight="1"/>
    <row r="86" ht="19.5" customHeight="1"/>
    <row r="87" ht="19.5" customHeight="1"/>
    <row r="94" ht="18" customHeight="1"/>
    <row r="95" ht="27.75" customHeight="1"/>
    <row r="96" ht="18" customHeight="1"/>
    <row r="97" ht="28.5" customHeight="1"/>
    <row r="104" ht="18" customHeight="1"/>
    <row r="122" ht="19.5" customHeight="1"/>
    <row r="123" ht="21.75" customHeight="1"/>
    <row r="124" ht="22.5" customHeight="1"/>
    <row r="125" ht="20.25" customHeight="1"/>
    <row r="126" ht="19.5" customHeight="1"/>
    <row r="177" ht="17.25" customHeight="1"/>
    <row r="178" ht="16.5" customHeight="1"/>
    <row r="179" ht="29.25" customHeight="1"/>
    <row r="180" ht="16.5" customHeight="1"/>
    <row r="181" ht="29.25" customHeight="1"/>
    <row r="182" ht="34.5" customHeight="1"/>
    <row r="183" ht="34.5" customHeight="1"/>
    <row r="193" ht="18" customHeight="1"/>
    <row r="194" ht="54" customHeight="1"/>
    <row r="196" ht="18" customHeight="1"/>
    <row r="197" ht="21.75" customHeight="1"/>
    <row r="198" ht="20.25" customHeight="1"/>
    <row r="199" ht="18" customHeight="1"/>
    <row r="200" ht="18" customHeight="1"/>
    <row r="216" ht="18" customHeight="1"/>
    <row r="222" ht="24.75" customHeight="1"/>
    <row r="223" ht="24.75" customHeight="1"/>
    <row r="224" ht="24.75" customHeight="1"/>
    <row r="225" ht="24.75" customHeight="1"/>
    <row r="226" ht="18" customHeight="1"/>
    <row r="230" ht="16.5" customHeight="1"/>
    <row r="231" ht="15.75" customHeight="1"/>
    <row r="232" ht="15.75" customHeight="1"/>
    <row r="233" ht="15.75" customHeight="1"/>
    <row r="234" ht="15.75" customHeight="1"/>
  </sheetData>
  <mergeCells count="11">
    <mergeCell ref="B37:L37"/>
    <mergeCell ref="B35:H35"/>
    <mergeCell ref="B36:F36"/>
    <mergeCell ref="K2:L2"/>
    <mergeCell ref="B8:B9"/>
    <mergeCell ref="B11:B12"/>
    <mergeCell ref="B17:B18"/>
    <mergeCell ref="B19:B20"/>
    <mergeCell ref="B34:L34"/>
    <mergeCell ref="B29:B30"/>
    <mergeCell ref="B31:B32"/>
  </mergeCells>
  <pageMargins left="0.24" right="0.24" top="0.23" bottom="0.17" header="0.18" footer="0.17"/>
  <pageSetup scale="85" orientation="landscape"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4"/>
  <dimension ref="B2:J24"/>
  <sheetViews>
    <sheetView rightToLeft="1" tabSelected="1" topLeftCell="A7" zoomScale="120" zoomScaleNormal="120" workbookViewId="0"/>
  </sheetViews>
  <sheetFormatPr defaultRowHeight="15"/>
  <cols>
    <col min="2" max="2" width="23.85546875" customWidth="1"/>
    <col min="3" max="5" width="16.28515625" customWidth="1"/>
    <col min="6" max="6" width="14.28515625" customWidth="1"/>
    <col min="8" max="8" width="17.85546875" bestFit="1" customWidth="1"/>
  </cols>
  <sheetData>
    <row r="2" spans="2:10" ht="21.75">
      <c r="B2" s="13" t="s">
        <v>917</v>
      </c>
      <c r="C2" s="9"/>
      <c r="D2" s="9"/>
      <c r="E2" s="9"/>
      <c r="F2" s="9"/>
    </row>
    <row r="3" spans="2:10" ht="18" thickBot="1">
      <c r="F3" s="442" t="s">
        <v>723</v>
      </c>
    </row>
    <row r="4" spans="2:10" ht="34.5" customHeight="1" thickTop="1" thickBot="1">
      <c r="B4" s="403" t="s">
        <v>722</v>
      </c>
      <c r="C4" s="441" t="s">
        <v>721</v>
      </c>
      <c r="D4" s="403" t="s">
        <v>720</v>
      </c>
      <c r="E4" s="402" t="s">
        <v>0</v>
      </c>
      <c r="F4" s="402" t="s">
        <v>719</v>
      </c>
    </row>
    <row r="5" spans="2:10" ht="18.75">
      <c r="B5" s="432" t="s">
        <v>718</v>
      </c>
      <c r="C5" s="440"/>
      <c r="D5" s="439"/>
      <c r="E5" s="438"/>
      <c r="F5" s="437"/>
    </row>
    <row r="6" spans="2:10" ht="18.75">
      <c r="B6" s="430" t="s">
        <v>717</v>
      </c>
      <c r="C6" s="368">
        <v>821.15099999999995</v>
      </c>
      <c r="D6" s="196">
        <v>1687.874</v>
      </c>
      <c r="E6" s="39">
        <v>2509.0250000000001</v>
      </c>
      <c r="F6" s="40">
        <v>2.4851905809184553</v>
      </c>
      <c r="H6" s="224"/>
    </row>
    <row r="7" spans="2:10" ht="18.75">
      <c r="B7" s="430" t="s">
        <v>716</v>
      </c>
      <c r="C7" s="368">
        <v>1515.1669999999999</v>
      </c>
      <c r="D7" s="196">
        <v>200.76300000000001</v>
      </c>
      <c r="E7" s="39">
        <v>1715.93</v>
      </c>
      <c r="F7" s="40">
        <v>1.6996295666704817</v>
      </c>
      <c r="H7" s="224"/>
      <c r="I7" s="224"/>
    </row>
    <row r="8" spans="2:10" ht="18.75">
      <c r="B8" s="430" t="s">
        <v>715</v>
      </c>
      <c r="C8" s="368">
        <v>7297.5219999999999</v>
      </c>
      <c r="D8" s="196">
        <v>245.43799999999999</v>
      </c>
      <c r="E8" s="39">
        <v>7542.96</v>
      </c>
      <c r="F8" s="40">
        <v>7.4713058436024635</v>
      </c>
    </row>
    <row r="9" spans="2:10" ht="18">
      <c r="B9" s="430" t="s">
        <v>714</v>
      </c>
      <c r="C9" s="368">
        <v>26.425999999999998</v>
      </c>
      <c r="D9" s="196" t="s">
        <v>2</v>
      </c>
      <c r="E9" s="39">
        <v>26.425999999999998</v>
      </c>
      <c r="F9" s="58">
        <v>2.6174966886081685E-2</v>
      </c>
    </row>
    <row r="10" spans="2:10" ht="18">
      <c r="B10" s="430" t="s">
        <v>713</v>
      </c>
      <c r="C10" s="368">
        <v>1355.414</v>
      </c>
      <c r="D10" s="196">
        <v>100.542</v>
      </c>
      <c r="E10" s="39">
        <v>1455.9570000000001</v>
      </c>
      <c r="F10" s="40">
        <v>1.4421261735623567</v>
      </c>
    </row>
    <row r="11" spans="2:10" ht="18">
      <c r="B11" s="107" t="s">
        <v>712</v>
      </c>
      <c r="C11" s="368">
        <v>45.668999999999997</v>
      </c>
      <c r="D11" s="196">
        <v>1770.568</v>
      </c>
      <c r="E11" s="39">
        <v>1816.2370000000001</v>
      </c>
      <c r="F11" s="40">
        <v>1.7989837028788445</v>
      </c>
      <c r="H11" s="573"/>
    </row>
    <row r="12" spans="2:10" ht="22.5" customHeight="1" thickBot="1">
      <c r="B12" s="436" t="s">
        <v>711</v>
      </c>
      <c r="C12" s="435">
        <v>2521.6320000000001</v>
      </c>
      <c r="D12" s="434">
        <v>4005.2</v>
      </c>
      <c r="E12" s="433">
        <v>2583.357</v>
      </c>
      <c r="F12" s="433">
        <v>2.5588164659777237</v>
      </c>
      <c r="H12" s="224"/>
      <c r="I12" s="224"/>
      <c r="J12" s="224"/>
    </row>
    <row r="13" spans="2:10" ht="18.75" thickBot="1">
      <c r="B13" s="429" t="s">
        <v>0</v>
      </c>
      <c r="C13" s="428">
        <v>13583</v>
      </c>
      <c r="D13" s="427">
        <v>8010.4</v>
      </c>
      <c r="E13" s="426">
        <v>17649.900000000001</v>
      </c>
      <c r="F13" s="426">
        <v>17.5</v>
      </c>
      <c r="H13" s="224"/>
    </row>
    <row r="14" spans="2:10" ht="18">
      <c r="B14" s="432" t="s">
        <v>710</v>
      </c>
      <c r="C14" s="368"/>
      <c r="D14" s="196"/>
      <c r="E14" s="585"/>
      <c r="F14" s="40"/>
    </row>
    <row r="15" spans="2:10" ht="18.75">
      <c r="B15" s="430" t="s">
        <v>709</v>
      </c>
      <c r="C15" s="368">
        <v>4820.4679999999998</v>
      </c>
      <c r="D15" s="196">
        <v>601.52200000000005</v>
      </c>
      <c r="E15" s="39">
        <v>5421.99</v>
      </c>
      <c r="F15" s="40">
        <v>5.3704839440954375</v>
      </c>
    </row>
    <row r="16" spans="2:10" ht="18.75">
      <c r="B16" s="430" t="s">
        <v>708</v>
      </c>
      <c r="C16" s="368">
        <v>20227.341</v>
      </c>
      <c r="D16" s="196">
        <v>703.50599999999997</v>
      </c>
      <c r="E16" s="39">
        <v>20930.847000000002</v>
      </c>
      <c r="F16" s="40">
        <v>20.732014952041254</v>
      </c>
    </row>
    <row r="17" spans="2:10" ht="18.75">
      <c r="B17" s="430" t="s">
        <v>707</v>
      </c>
      <c r="C17" s="368">
        <v>56796.508999999998</v>
      </c>
      <c r="D17" s="196">
        <v>159.821</v>
      </c>
      <c r="E17" s="39">
        <v>56956.328999999998</v>
      </c>
      <c r="F17" s="40">
        <v>56.415273803366908</v>
      </c>
      <c r="H17" s="224"/>
    </row>
    <row r="18" spans="2:10" ht="18.75" thickBot="1">
      <c r="B18" s="429" t="s">
        <v>599</v>
      </c>
      <c r="C18" s="428">
        <v>81844.317999999999</v>
      </c>
      <c r="D18" s="427">
        <v>1464.8489999999999</v>
      </c>
      <c r="E18" s="426">
        <v>83309.165999999997</v>
      </c>
      <c r="F18" s="426">
        <v>82.517772699503595</v>
      </c>
      <c r="H18" s="224"/>
      <c r="I18" s="224"/>
      <c r="J18" s="224"/>
    </row>
    <row r="19" spans="2:10" ht="24" customHeight="1" thickBot="1">
      <c r="B19" s="425" t="s">
        <v>706</v>
      </c>
      <c r="C19" s="424">
        <v>95427.298999999999</v>
      </c>
      <c r="D19" s="423">
        <v>9475.2000000000007</v>
      </c>
      <c r="E19" s="422">
        <v>100959.05799999999</v>
      </c>
      <c r="F19" s="422">
        <v>100</v>
      </c>
      <c r="H19" s="224"/>
    </row>
    <row r="20" spans="2:10" ht="16.5" thickTop="1">
      <c r="B20" s="700" t="s">
        <v>705</v>
      </c>
      <c r="C20" s="700"/>
      <c r="D20" s="700"/>
      <c r="E20" s="700"/>
      <c r="F20" s="700"/>
    </row>
    <row r="21" spans="2:10" ht="15.75">
      <c r="B21" s="655" t="s">
        <v>704</v>
      </c>
      <c r="C21" s="655"/>
      <c r="D21" s="655"/>
      <c r="E21" s="655"/>
      <c r="F21" s="655"/>
    </row>
    <row r="22" spans="2:10">
      <c r="E22" s="224"/>
    </row>
    <row r="23" spans="2:10">
      <c r="C23" s="224"/>
      <c r="D23" s="224"/>
      <c r="E23" s="224"/>
      <c r="F23" s="224"/>
    </row>
    <row r="24" spans="2:10">
      <c r="D24" s="224"/>
    </row>
  </sheetData>
  <mergeCells count="2">
    <mergeCell ref="B20:F20"/>
    <mergeCell ref="B21:F21"/>
  </mergeCells>
  <pageMargins left="0.7" right="0.7" top="0.75" bottom="0.75" header="0.3" footer="0.3"/>
  <pageSetup paperSize="9" orientation="portrait" r:id="rId1"/>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5"/>
  <dimension ref="B2:L42"/>
  <sheetViews>
    <sheetView rightToLeft="1" zoomScale="130" zoomScaleNormal="130" workbookViewId="0"/>
  </sheetViews>
  <sheetFormatPr defaultRowHeight="15"/>
  <cols>
    <col min="2" max="2" width="19.5703125" customWidth="1"/>
    <col min="3" max="10" width="9" customWidth="1"/>
    <col min="11" max="11" width="10.85546875" customWidth="1"/>
  </cols>
  <sheetData>
    <row r="2" spans="2:12" ht="22.5" thickBot="1">
      <c r="B2" s="13" t="s">
        <v>916</v>
      </c>
      <c r="C2" s="9"/>
      <c r="D2" s="9"/>
      <c r="E2" s="9"/>
      <c r="F2" s="9"/>
      <c r="G2" s="9"/>
      <c r="H2" s="9"/>
      <c r="I2" s="9"/>
      <c r="J2" s="9"/>
      <c r="K2" s="9"/>
      <c r="L2" s="9"/>
    </row>
    <row r="3" spans="2:12" ht="18" thickTop="1">
      <c r="B3" s="629" t="s">
        <v>1</v>
      </c>
      <c r="C3" s="703" t="s">
        <v>738</v>
      </c>
      <c r="D3" s="704"/>
      <c r="E3" s="704"/>
      <c r="F3" s="704"/>
      <c r="G3" s="704"/>
      <c r="H3" s="704"/>
      <c r="I3" s="704"/>
      <c r="J3" s="704"/>
      <c r="K3" s="703" t="s">
        <v>737</v>
      </c>
      <c r="L3" s="704"/>
    </row>
    <row r="4" spans="2:12" ht="17.25">
      <c r="B4" s="630"/>
      <c r="C4" s="705" t="s">
        <v>736</v>
      </c>
      <c r="D4" s="705" t="s">
        <v>735</v>
      </c>
      <c r="E4" s="705" t="s">
        <v>734</v>
      </c>
      <c r="F4" s="705" t="s">
        <v>713</v>
      </c>
      <c r="G4" s="705" t="s">
        <v>733</v>
      </c>
      <c r="H4" s="701" t="s">
        <v>712</v>
      </c>
      <c r="I4" s="706" t="s">
        <v>732</v>
      </c>
      <c r="J4" s="708" t="s">
        <v>599</v>
      </c>
      <c r="K4" s="250" t="s">
        <v>731</v>
      </c>
      <c r="L4" s="250" t="s">
        <v>730</v>
      </c>
    </row>
    <row r="5" spans="2:12" ht="16.5" thickBot="1">
      <c r="B5" s="631"/>
      <c r="C5" s="702"/>
      <c r="D5" s="702"/>
      <c r="E5" s="702"/>
      <c r="F5" s="702"/>
      <c r="G5" s="702"/>
      <c r="H5" s="702"/>
      <c r="I5" s="707"/>
      <c r="J5" s="709"/>
      <c r="K5" s="458" t="s">
        <v>729</v>
      </c>
      <c r="L5" s="458" t="s">
        <v>728</v>
      </c>
    </row>
    <row r="6" spans="2:12" ht="19.5" customHeight="1">
      <c r="B6" s="5" t="s">
        <v>536</v>
      </c>
      <c r="C6" s="454">
        <v>73.652000000000001</v>
      </c>
      <c r="D6" s="454">
        <v>15.426</v>
      </c>
      <c r="E6" s="454">
        <v>45.267000000000003</v>
      </c>
      <c r="F6" s="454">
        <v>2.4140000000000001</v>
      </c>
      <c r="G6" s="451" t="s">
        <v>2</v>
      </c>
      <c r="H6" s="454">
        <v>29.739000000000001</v>
      </c>
      <c r="I6" s="453">
        <v>6.0629999999999997</v>
      </c>
      <c r="J6" s="452">
        <v>172.56200000000001</v>
      </c>
      <c r="K6" s="451">
        <v>2340176</v>
      </c>
      <c r="L6" s="454">
        <v>704</v>
      </c>
    </row>
    <row r="7" spans="2:12" ht="19.5" customHeight="1">
      <c r="B7" s="5" t="s">
        <v>3</v>
      </c>
      <c r="C7" s="454">
        <v>13.911</v>
      </c>
      <c r="D7" s="454">
        <v>18.170999999999999</v>
      </c>
      <c r="E7" s="454">
        <v>38.185000000000002</v>
      </c>
      <c r="F7" s="454">
        <v>0.97299999999999998</v>
      </c>
      <c r="G7" s="451" t="s">
        <v>2</v>
      </c>
      <c r="H7" s="454">
        <v>2.306</v>
      </c>
      <c r="I7" s="453">
        <v>6.5019999999999998</v>
      </c>
      <c r="J7" s="452">
        <v>80.046999999999997</v>
      </c>
      <c r="K7" s="451">
        <v>2218544</v>
      </c>
      <c r="L7" s="454">
        <v>718</v>
      </c>
    </row>
    <row r="8" spans="2:12" ht="19.5" customHeight="1">
      <c r="B8" s="5" t="s">
        <v>4</v>
      </c>
      <c r="C8" s="454">
        <v>3.3340000000000001</v>
      </c>
      <c r="D8" s="454">
        <v>3.5870000000000002</v>
      </c>
      <c r="E8" s="454">
        <v>22.751999999999999</v>
      </c>
      <c r="F8" s="454">
        <v>0.26900000000000002</v>
      </c>
      <c r="G8" s="451" t="s">
        <v>2</v>
      </c>
      <c r="H8" s="454">
        <v>15.933999999999999</v>
      </c>
      <c r="I8" s="453">
        <v>3.6160000000000001</v>
      </c>
      <c r="J8" s="452">
        <v>49.491</v>
      </c>
      <c r="K8" s="451">
        <v>819342</v>
      </c>
      <c r="L8" s="454">
        <v>280</v>
      </c>
    </row>
    <row r="9" spans="2:12" ht="19.5" customHeight="1">
      <c r="B9" s="5" t="s">
        <v>69</v>
      </c>
      <c r="C9" s="454">
        <v>0.39500000000000002</v>
      </c>
      <c r="D9" s="454">
        <v>3.9670000000000001</v>
      </c>
      <c r="E9" s="454">
        <v>106.446</v>
      </c>
      <c r="F9" s="454">
        <v>341.142</v>
      </c>
      <c r="G9" s="451" t="s">
        <v>2</v>
      </c>
      <c r="H9" s="454">
        <v>0.46800000000000003</v>
      </c>
      <c r="I9" s="453">
        <v>104.65300000000001</v>
      </c>
      <c r="J9" s="452">
        <v>557.07100000000003</v>
      </c>
      <c r="K9" s="451">
        <v>6412581</v>
      </c>
      <c r="L9" s="454">
        <v>547</v>
      </c>
    </row>
    <row r="10" spans="2:12" ht="19.5" customHeight="1">
      <c r="B10" s="5" t="s">
        <v>72</v>
      </c>
      <c r="C10" s="451" t="s">
        <v>2</v>
      </c>
      <c r="D10" s="454">
        <v>0.129</v>
      </c>
      <c r="E10" s="454">
        <v>7.6550000000000002</v>
      </c>
      <c r="F10" s="454">
        <v>8.5779999999999994</v>
      </c>
      <c r="G10" s="451" t="s">
        <v>2</v>
      </c>
      <c r="H10" s="454">
        <v>1.0109999999999999</v>
      </c>
      <c r="I10" s="453">
        <v>2.661</v>
      </c>
      <c r="J10" s="452">
        <v>20.035</v>
      </c>
      <c r="K10" s="451">
        <v>340590</v>
      </c>
      <c r="L10" s="454">
        <v>30</v>
      </c>
    </row>
    <row r="11" spans="2:12" ht="19.5" customHeight="1">
      <c r="B11" s="5" t="s">
        <v>578</v>
      </c>
      <c r="C11" s="454">
        <v>43.820999999999998</v>
      </c>
      <c r="D11" s="454">
        <v>112.973</v>
      </c>
      <c r="E11" s="454">
        <v>318.39400000000001</v>
      </c>
      <c r="F11" s="454">
        <v>13.962</v>
      </c>
      <c r="G11" s="451" t="s">
        <v>2</v>
      </c>
      <c r="H11" s="454">
        <v>162.27500000000001</v>
      </c>
      <c r="I11" s="453">
        <v>15.506</v>
      </c>
      <c r="J11" s="452">
        <v>666.93100000000004</v>
      </c>
      <c r="K11" s="451">
        <v>994297</v>
      </c>
      <c r="L11" s="454">
        <v>213</v>
      </c>
    </row>
    <row r="12" spans="2:12" ht="19.5" customHeight="1">
      <c r="B12" s="5" t="s">
        <v>603</v>
      </c>
      <c r="C12" s="454">
        <v>0.998</v>
      </c>
      <c r="D12" s="454">
        <v>19.581</v>
      </c>
      <c r="E12" s="454">
        <v>242.38399999999999</v>
      </c>
      <c r="F12" s="454">
        <v>27.338999999999999</v>
      </c>
      <c r="G12" s="454">
        <v>0.11700000000000001</v>
      </c>
      <c r="H12" s="455">
        <v>2.3E-2</v>
      </c>
      <c r="I12" s="453">
        <v>30.327999999999999</v>
      </c>
      <c r="J12" s="452">
        <v>320.76900000000001</v>
      </c>
      <c r="K12" s="451">
        <v>1189695</v>
      </c>
      <c r="L12" s="454">
        <v>104</v>
      </c>
    </row>
    <row r="13" spans="2:12" ht="19.5" customHeight="1">
      <c r="B13" s="5" t="s">
        <v>5</v>
      </c>
      <c r="C13" s="451" t="s">
        <v>2</v>
      </c>
      <c r="D13" s="451" t="s">
        <v>2</v>
      </c>
      <c r="E13" s="454">
        <v>7.3620000000000001</v>
      </c>
      <c r="F13" s="454">
        <v>43.905999999999999</v>
      </c>
      <c r="G13" s="451" t="s">
        <v>2</v>
      </c>
      <c r="H13" s="454">
        <v>0.34899999999999998</v>
      </c>
      <c r="I13" s="453">
        <v>10.186</v>
      </c>
      <c r="J13" s="452">
        <v>61.804000000000002</v>
      </c>
      <c r="K13" s="451">
        <v>796090</v>
      </c>
      <c r="L13" s="454">
        <v>58</v>
      </c>
    </row>
    <row r="14" spans="2:12" ht="19.5" customHeight="1">
      <c r="B14" s="374" t="s">
        <v>6</v>
      </c>
      <c r="C14" s="454">
        <v>29.02</v>
      </c>
      <c r="D14" s="454">
        <v>92.248999999999995</v>
      </c>
      <c r="E14" s="454">
        <v>209.98599999999999</v>
      </c>
      <c r="F14" s="454">
        <v>0.28000000000000003</v>
      </c>
      <c r="G14" s="451" t="s">
        <v>2</v>
      </c>
      <c r="H14" s="454">
        <v>62.61</v>
      </c>
      <c r="I14" s="453">
        <v>4.5540000000000003</v>
      </c>
      <c r="J14" s="452">
        <v>398.69900000000001</v>
      </c>
      <c r="K14" s="451">
        <v>851262</v>
      </c>
      <c r="L14" s="454">
        <v>91</v>
      </c>
    </row>
    <row r="15" spans="2:12" ht="19.5" customHeight="1">
      <c r="B15" s="5" t="s">
        <v>641</v>
      </c>
      <c r="C15" s="454">
        <v>16.163</v>
      </c>
      <c r="D15" s="454">
        <v>80.762</v>
      </c>
      <c r="E15" s="454">
        <v>250.01</v>
      </c>
      <c r="F15" s="454">
        <v>241.697</v>
      </c>
      <c r="G15" s="451" t="s">
        <v>2</v>
      </c>
      <c r="H15" s="454">
        <v>7.7350000000000003</v>
      </c>
      <c r="I15" s="453">
        <v>163.31200000000001</v>
      </c>
      <c r="J15" s="452">
        <v>759.67899999999997</v>
      </c>
      <c r="K15" s="451">
        <v>6709732</v>
      </c>
      <c r="L15" s="454">
        <v>460</v>
      </c>
    </row>
    <row r="16" spans="2:12" ht="19.5" customHeight="1">
      <c r="B16" s="5" t="s">
        <v>727</v>
      </c>
      <c r="C16" s="454">
        <v>1.21</v>
      </c>
      <c r="D16" s="454">
        <v>10.385</v>
      </c>
      <c r="E16" s="454">
        <v>159.76300000000001</v>
      </c>
      <c r="F16" s="454">
        <v>17.545000000000002</v>
      </c>
      <c r="G16" s="451" t="s">
        <v>2</v>
      </c>
      <c r="H16" s="454">
        <v>104.337</v>
      </c>
      <c r="I16" s="453">
        <v>77.912000000000006</v>
      </c>
      <c r="J16" s="452">
        <v>371.15100000000001</v>
      </c>
      <c r="K16" s="451">
        <v>1679224</v>
      </c>
      <c r="L16" s="454">
        <v>66</v>
      </c>
    </row>
    <row r="17" spans="2:12" ht="19.5" customHeight="1">
      <c r="B17" s="5" t="s">
        <v>692</v>
      </c>
      <c r="C17" s="451" t="s">
        <v>2</v>
      </c>
      <c r="D17" s="454">
        <v>0.32600000000000001</v>
      </c>
      <c r="E17" s="454">
        <v>358.92</v>
      </c>
      <c r="F17" s="454">
        <v>194.34299999999999</v>
      </c>
      <c r="G17" s="451" t="s">
        <v>2</v>
      </c>
      <c r="H17" s="454">
        <v>133.80799999999999</v>
      </c>
      <c r="I17" s="453">
        <v>648.69000000000005</v>
      </c>
      <c r="J17" s="452">
        <v>1336.087</v>
      </c>
      <c r="K17" s="451">
        <v>7684476</v>
      </c>
      <c r="L17" s="454">
        <v>479</v>
      </c>
    </row>
    <row r="18" spans="2:12" ht="19.5" customHeight="1">
      <c r="B18" s="5" t="s">
        <v>7</v>
      </c>
      <c r="C18" s="454">
        <v>97.885999999999996</v>
      </c>
      <c r="D18" s="454">
        <v>125.529</v>
      </c>
      <c r="E18" s="454">
        <v>290.25599999999997</v>
      </c>
      <c r="F18" s="454">
        <v>67.641999999999996</v>
      </c>
      <c r="G18" s="451" t="s">
        <v>2</v>
      </c>
      <c r="H18" s="454">
        <v>221.667</v>
      </c>
      <c r="I18" s="453">
        <v>110.919</v>
      </c>
      <c r="J18" s="452">
        <v>913.899</v>
      </c>
      <c r="K18" s="451">
        <v>2415111</v>
      </c>
      <c r="L18" s="454">
        <v>262</v>
      </c>
    </row>
    <row r="19" spans="2:12" ht="19.5" customHeight="1">
      <c r="B19" s="5" t="s">
        <v>582</v>
      </c>
      <c r="C19" s="454">
        <v>2.0419999999999998</v>
      </c>
      <c r="D19" s="454">
        <v>4.6159999999999997</v>
      </c>
      <c r="E19" s="454">
        <v>37.326000000000001</v>
      </c>
      <c r="F19" s="457">
        <v>4.0000000000000001E-3</v>
      </c>
      <c r="G19" s="451" t="s">
        <v>2</v>
      </c>
      <c r="H19" s="454">
        <v>11.308999999999999</v>
      </c>
      <c r="I19" s="453">
        <v>5.1050000000000004</v>
      </c>
      <c r="J19" s="452">
        <v>60.402000000000001</v>
      </c>
      <c r="K19" s="451">
        <v>980250</v>
      </c>
      <c r="L19" s="454">
        <v>162</v>
      </c>
    </row>
    <row r="20" spans="2:12" ht="19.5" customHeight="1">
      <c r="B20" s="5" t="s">
        <v>8</v>
      </c>
      <c r="C20" s="454">
        <v>5.1509999999999998</v>
      </c>
      <c r="D20" s="454">
        <v>8.891</v>
      </c>
      <c r="E20" s="454">
        <v>70.263000000000005</v>
      </c>
      <c r="F20" s="454">
        <v>104.857</v>
      </c>
      <c r="G20" s="451" t="s">
        <v>2</v>
      </c>
      <c r="H20" s="454">
        <v>52.256</v>
      </c>
      <c r="I20" s="453">
        <v>140.46799999999999</v>
      </c>
      <c r="J20" s="452">
        <v>381.88099999999997</v>
      </c>
      <c r="K20" s="451">
        <v>4211586</v>
      </c>
      <c r="L20" s="454">
        <v>574</v>
      </c>
    </row>
    <row r="21" spans="2:12" ht="19.5" customHeight="1">
      <c r="B21" s="374" t="s">
        <v>601</v>
      </c>
      <c r="C21" s="454">
        <v>4.3490000000000002</v>
      </c>
      <c r="D21" s="454">
        <v>40.75</v>
      </c>
      <c r="E21" s="454">
        <v>362.85899999999998</v>
      </c>
      <c r="F21" s="454">
        <v>11.029</v>
      </c>
      <c r="G21" s="454">
        <v>2.6850000000000001</v>
      </c>
      <c r="H21" s="454">
        <v>460.57299999999998</v>
      </c>
      <c r="I21" s="453">
        <v>559.73099999999999</v>
      </c>
      <c r="J21" s="452">
        <v>1441.9749999999999</v>
      </c>
      <c r="K21" s="451">
        <v>10899960</v>
      </c>
      <c r="L21" s="454">
        <v>621</v>
      </c>
    </row>
    <row r="22" spans="2:12" ht="19.5" customHeight="1">
      <c r="B22" s="5" t="s">
        <v>9</v>
      </c>
      <c r="C22" s="454">
        <v>48.128</v>
      </c>
      <c r="D22" s="454">
        <v>341.637</v>
      </c>
      <c r="E22" s="454">
        <v>2071.826</v>
      </c>
      <c r="F22" s="454">
        <v>12.281000000000001</v>
      </c>
      <c r="G22" s="451" t="s">
        <v>2</v>
      </c>
      <c r="H22" s="454">
        <v>128.38300000000001</v>
      </c>
      <c r="I22" s="453">
        <v>173.40299999999999</v>
      </c>
      <c r="J22" s="452">
        <v>2775.6570000000002</v>
      </c>
      <c r="K22" s="451">
        <v>6647428</v>
      </c>
      <c r="L22" s="454">
        <v>1684</v>
      </c>
    </row>
    <row r="23" spans="2:12" ht="19.5" customHeight="1">
      <c r="B23" s="5" t="s">
        <v>584</v>
      </c>
      <c r="C23" s="454">
        <v>2.7509999999999999</v>
      </c>
      <c r="D23" s="454">
        <v>5.1520000000000001</v>
      </c>
      <c r="E23" s="454">
        <v>17.206</v>
      </c>
      <c r="F23" s="454">
        <v>4.0090000000000003</v>
      </c>
      <c r="G23" s="451" t="s">
        <v>2</v>
      </c>
      <c r="H23" s="454">
        <v>5.7370000000000001</v>
      </c>
      <c r="I23" s="453">
        <v>8.1880000000000006</v>
      </c>
      <c r="J23" s="452">
        <v>43.051000000000002</v>
      </c>
      <c r="K23" s="451">
        <v>735964</v>
      </c>
      <c r="L23" s="454">
        <v>160</v>
      </c>
    </row>
    <row r="24" spans="2:12" ht="19.5" customHeight="1">
      <c r="B24" s="5" t="s">
        <v>10</v>
      </c>
      <c r="C24" s="451" t="s">
        <v>2</v>
      </c>
      <c r="D24" s="454" t="s">
        <v>2</v>
      </c>
      <c r="E24" s="454">
        <v>1.3939999999999999</v>
      </c>
      <c r="F24" s="454">
        <v>10.653</v>
      </c>
      <c r="G24" s="451" t="s">
        <v>2</v>
      </c>
      <c r="H24" s="454" t="s">
        <v>2</v>
      </c>
      <c r="I24" s="453">
        <v>11.055999999999999</v>
      </c>
      <c r="J24" s="452">
        <v>23.103000000000002</v>
      </c>
      <c r="K24" s="451">
        <v>728518</v>
      </c>
      <c r="L24" s="454">
        <v>46</v>
      </c>
    </row>
    <row r="25" spans="2:12" ht="19.5" customHeight="1">
      <c r="B25" s="5" t="s">
        <v>529</v>
      </c>
      <c r="C25" s="454">
        <v>105.65300000000001</v>
      </c>
      <c r="D25" s="454">
        <v>47.841999999999999</v>
      </c>
      <c r="E25" s="454">
        <v>68.456000000000003</v>
      </c>
      <c r="F25" s="454">
        <v>0.64800000000000002</v>
      </c>
      <c r="G25" s="451" t="s">
        <v>2</v>
      </c>
      <c r="H25" s="454">
        <v>29.484000000000002</v>
      </c>
      <c r="I25" s="453">
        <v>4.7130000000000001</v>
      </c>
      <c r="J25" s="452">
        <v>256.79399999999998</v>
      </c>
      <c r="K25" s="451">
        <v>1182214</v>
      </c>
      <c r="L25" s="454">
        <v>496</v>
      </c>
    </row>
    <row r="26" spans="2:12" ht="19.5" customHeight="1">
      <c r="B26" s="5" t="s">
        <v>11</v>
      </c>
      <c r="C26" s="454">
        <v>1.694</v>
      </c>
      <c r="D26" s="454">
        <v>9.8550000000000004</v>
      </c>
      <c r="E26" s="454">
        <v>305.76299999999998</v>
      </c>
      <c r="F26" s="454">
        <v>86.984999999999999</v>
      </c>
      <c r="G26" s="451" t="s">
        <v>2</v>
      </c>
      <c r="H26" s="454">
        <v>0.59699999999999998</v>
      </c>
      <c r="I26" s="453">
        <v>146.65899999999999</v>
      </c>
      <c r="J26" s="452">
        <v>551.55200000000002</v>
      </c>
      <c r="K26" s="451">
        <v>6546831</v>
      </c>
      <c r="L26" s="454">
        <v>360</v>
      </c>
    </row>
    <row r="27" spans="2:12" ht="19.5" customHeight="1">
      <c r="B27" s="606" t="s">
        <v>726</v>
      </c>
      <c r="C27" s="454">
        <v>0.48099999999999998</v>
      </c>
      <c r="D27" s="454">
        <v>19.11</v>
      </c>
      <c r="E27" s="454">
        <v>251.58600000000001</v>
      </c>
      <c r="F27" s="454">
        <v>0.97599999999999998</v>
      </c>
      <c r="G27" s="451" t="s">
        <v>2</v>
      </c>
      <c r="H27" s="454">
        <v>0.48799999999999999</v>
      </c>
      <c r="I27" s="453">
        <v>90.459000000000003</v>
      </c>
      <c r="J27" s="452">
        <v>363.09899999999999</v>
      </c>
      <c r="K27" s="451">
        <v>2127778</v>
      </c>
      <c r="L27" s="454">
        <v>110</v>
      </c>
    </row>
    <row r="28" spans="2:12" ht="19.5" customHeight="1">
      <c r="B28" s="5" t="s">
        <v>12</v>
      </c>
      <c r="C28" s="451">
        <v>89.4</v>
      </c>
      <c r="D28" s="454">
        <v>122.91200000000001</v>
      </c>
      <c r="E28" s="454">
        <v>251.14</v>
      </c>
      <c r="F28" s="454">
        <v>0.79400000000000004</v>
      </c>
      <c r="G28" s="451" t="s">
        <v>2</v>
      </c>
      <c r="H28" s="454">
        <v>178</v>
      </c>
      <c r="I28" s="453">
        <v>4.2670000000000003</v>
      </c>
      <c r="J28" s="452">
        <v>646.51400000000001</v>
      </c>
      <c r="K28" s="451">
        <v>856859</v>
      </c>
      <c r="L28" s="454">
        <v>311</v>
      </c>
    </row>
    <row r="29" spans="2:12" ht="19.5" customHeight="1">
      <c r="B29" s="374" t="s">
        <v>13</v>
      </c>
      <c r="C29" s="454">
        <v>151.30699999999999</v>
      </c>
      <c r="D29" s="454">
        <v>164.572</v>
      </c>
      <c r="E29" s="454">
        <v>449.44799999999998</v>
      </c>
      <c r="F29" s="454">
        <v>2.4689999999999999</v>
      </c>
      <c r="G29" s="451" t="s">
        <v>2</v>
      </c>
      <c r="H29" s="454">
        <v>84.498000000000005</v>
      </c>
      <c r="I29" s="453">
        <v>15.45</v>
      </c>
      <c r="J29" s="452">
        <v>867.745</v>
      </c>
      <c r="K29" s="451">
        <v>499866</v>
      </c>
      <c r="L29" s="454">
        <v>515</v>
      </c>
    </row>
    <row r="30" spans="2:12" ht="19.5" customHeight="1">
      <c r="B30" s="5" t="s">
        <v>587</v>
      </c>
      <c r="C30" s="454">
        <v>321.42599999999999</v>
      </c>
      <c r="D30" s="454">
        <v>41.085000000000001</v>
      </c>
      <c r="E30" s="454">
        <v>76.403000000000006</v>
      </c>
      <c r="F30" s="454">
        <v>32.856999999999999</v>
      </c>
      <c r="G30" s="451" t="s">
        <v>2</v>
      </c>
      <c r="H30" s="454">
        <v>6.75</v>
      </c>
      <c r="I30" s="453">
        <v>26.266999999999999</v>
      </c>
      <c r="J30" s="452">
        <v>504.78699999999998</v>
      </c>
      <c r="K30" s="451">
        <v>651268</v>
      </c>
      <c r="L30" s="454">
        <v>176</v>
      </c>
    </row>
    <row r="31" spans="2:12" ht="19.5" customHeight="1">
      <c r="B31" s="5" t="s">
        <v>92</v>
      </c>
      <c r="C31" s="454">
        <v>487.16899999999998</v>
      </c>
      <c r="D31" s="454">
        <v>63.164000000000001</v>
      </c>
      <c r="E31" s="454">
        <v>75.028000000000006</v>
      </c>
      <c r="F31" s="454">
        <v>34.052</v>
      </c>
      <c r="G31" s="451" t="s">
        <v>2</v>
      </c>
      <c r="H31" s="454">
        <v>25.327999999999999</v>
      </c>
      <c r="I31" s="453">
        <v>3.673</v>
      </c>
      <c r="J31" s="452">
        <v>688.41300000000001</v>
      </c>
      <c r="K31" s="451">
        <v>226013</v>
      </c>
      <c r="L31" s="454">
        <v>104</v>
      </c>
    </row>
    <row r="32" spans="2:12" ht="19.5" customHeight="1">
      <c r="B32" s="5" t="s">
        <v>14</v>
      </c>
      <c r="C32" s="454">
        <v>126.59099999999999</v>
      </c>
      <c r="D32" s="454">
        <v>217.3</v>
      </c>
      <c r="E32" s="454">
        <v>707.19200000000001</v>
      </c>
      <c r="F32" s="454">
        <v>0.84899999999999998</v>
      </c>
      <c r="G32" s="451" t="s">
        <v>2</v>
      </c>
      <c r="H32" s="454">
        <v>42.899000000000001</v>
      </c>
      <c r="I32" s="453">
        <v>17.643999999999998</v>
      </c>
      <c r="J32" s="452">
        <v>1112.4749999999999</v>
      </c>
      <c r="K32" s="451">
        <v>864557</v>
      </c>
      <c r="L32" s="454">
        <v>289</v>
      </c>
    </row>
    <row r="33" spans="2:12" ht="19.5" customHeight="1">
      <c r="B33" s="5" t="s">
        <v>725</v>
      </c>
      <c r="C33" s="454">
        <v>596.98199999999997</v>
      </c>
      <c r="D33" s="454">
        <v>73.745000000000005</v>
      </c>
      <c r="E33" s="454">
        <v>65.340999999999994</v>
      </c>
      <c r="F33" s="454">
        <v>25.891999999999999</v>
      </c>
      <c r="G33" s="451" t="s">
        <v>2</v>
      </c>
      <c r="H33" s="454">
        <v>7.0549999999999997</v>
      </c>
      <c r="I33" s="453">
        <v>25.672000000000001</v>
      </c>
      <c r="J33" s="452">
        <v>794.68799999999999</v>
      </c>
      <c r="K33" s="451">
        <v>422375</v>
      </c>
      <c r="L33" s="454">
        <v>262</v>
      </c>
    </row>
    <row r="34" spans="2:12" ht="19.5" customHeight="1">
      <c r="B34" s="5" t="s">
        <v>724</v>
      </c>
      <c r="C34" s="454">
        <v>282.29700000000003</v>
      </c>
      <c r="D34" s="454">
        <v>22.768999999999998</v>
      </c>
      <c r="E34" s="454">
        <v>28.666</v>
      </c>
      <c r="F34" s="454">
        <v>7.7409999999999997</v>
      </c>
      <c r="G34" s="451" t="s">
        <v>2</v>
      </c>
      <c r="H34" s="454">
        <v>6.5359999999999996</v>
      </c>
      <c r="I34" s="453">
        <v>6.1130000000000004</v>
      </c>
      <c r="J34" s="452">
        <v>354.12200000000001</v>
      </c>
      <c r="K34" s="451">
        <v>165193</v>
      </c>
      <c r="L34" s="454">
        <v>71</v>
      </c>
    </row>
    <row r="35" spans="2:12" ht="19.5" customHeight="1">
      <c r="B35" s="5" t="s">
        <v>16</v>
      </c>
      <c r="C35" s="454" t="s">
        <v>2</v>
      </c>
      <c r="D35" s="451" t="s">
        <v>2</v>
      </c>
      <c r="E35" s="454" t="s">
        <v>2</v>
      </c>
      <c r="F35" s="454">
        <v>25.934000000000001</v>
      </c>
      <c r="G35" s="451" t="s">
        <v>2</v>
      </c>
      <c r="H35" s="454">
        <v>0.16400000000000001</v>
      </c>
      <c r="I35" s="453">
        <v>9.1519999999999992</v>
      </c>
      <c r="J35" s="452">
        <v>35.25</v>
      </c>
      <c r="K35" s="451">
        <v>1608956</v>
      </c>
      <c r="L35" s="454">
        <v>266</v>
      </c>
    </row>
    <row r="36" spans="2:12" ht="19.5" customHeight="1">
      <c r="B36" s="5" t="s">
        <v>590</v>
      </c>
      <c r="C36" s="454">
        <v>3.1269999999999998</v>
      </c>
      <c r="D36" s="454">
        <v>48.154000000000003</v>
      </c>
      <c r="E36" s="454">
        <v>615.03599999999994</v>
      </c>
      <c r="F36" s="454">
        <v>50.366</v>
      </c>
      <c r="G36" s="454">
        <v>23.623999999999999</v>
      </c>
      <c r="H36" s="454" t="s">
        <v>2</v>
      </c>
      <c r="I36" s="453">
        <v>57.182000000000002</v>
      </c>
      <c r="J36" s="452">
        <v>797.48800000000006</v>
      </c>
      <c r="K36" s="451">
        <v>4566282</v>
      </c>
      <c r="L36" s="454">
        <v>226</v>
      </c>
    </row>
    <row r="37" spans="2:12" ht="19.5" customHeight="1">
      <c r="B37" s="5" t="s">
        <v>17</v>
      </c>
      <c r="C37" s="455">
        <v>8.8999999999999996E-2</v>
      </c>
      <c r="D37" s="455">
        <v>2.5000000000000001E-2</v>
      </c>
      <c r="E37" s="454">
        <v>1.7</v>
      </c>
      <c r="F37" s="454">
        <v>2.8519999999999999</v>
      </c>
      <c r="G37" s="451" t="s">
        <v>2</v>
      </c>
      <c r="H37" s="454">
        <v>10.705</v>
      </c>
      <c r="I37" s="453">
        <v>0.68400000000000005</v>
      </c>
      <c r="J37" s="452">
        <v>16.056000000000001</v>
      </c>
      <c r="K37" s="451">
        <v>580204</v>
      </c>
      <c r="L37" s="454">
        <v>114</v>
      </c>
    </row>
    <row r="38" spans="2:12" ht="19.5" customHeight="1" thickBot="1">
      <c r="B38" s="29" t="s">
        <v>600</v>
      </c>
      <c r="C38" s="448" t="s">
        <v>2</v>
      </c>
      <c r="D38" s="447">
        <v>1.264</v>
      </c>
      <c r="E38" s="447">
        <v>28.948</v>
      </c>
      <c r="F38" s="447">
        <v>80.619</v>
      </c>
      <c r="G38" s="448" t="s">
        <v>2</v>
      </c>
      <c r="H38" s="447">
        <v>23.213000000000001</v>
      </c>
      <c r="I38" s="450">
        <v>92.57</v>
      </c>
      <c r="J38" s="449">
        <v>226.614</v>
      </c>
      <c r="K38" s="448">
        <v>4355944</v>
      </c>
      <c r="L38" s="447">
        <v>141</v>
      </c>
    </row>
    <row r="39" spans="2:12" ht="19.5" customHeight="1" thickBot="1">
      <c r="B39" s="271" t="s">
        <v>599</v>
      </c>
      <c r="C39" s="406">
        <v>2509.0259999999998</v>
      </c>
      <c r="D39" s="406">
        <v>1715.9280000000001</v>
      </c>
      <c r="E39" s="406">
        <v>7542.96</v>
      </c>
      <c r="F39" s="406">
        <v>1455.9580000000001</v>
      </c>
      <c r="G39" s="406">
        <v>26.425999999999998</v>
      </c>
      <c r="H39" s="406">
        <v>1816.2370000000001</v>
      </c>
      <c r="I39" s="445">
        <v>2583.3580000000002</v>
      </c>
      <c r="J39" s="444">
        <v>17649.891</v>
      </c>
      <c r="K39" s="607">
        <v>83309167</v>
      </c>
      <c r="L39" s="406">
        <v>10700</v>
      </c>
    </row>
    <row r="40" spans="2:12" ht="16.5" customHeight="1" thickTop="1">
      <c r="B40" s="443"/>
      <c r="C40" s="39"/>
      <c r="D40" s="39"/>
      <c r="E40" s="39"/>
      <c r="F40" s="39"/>
      <c r="G40" s="39"/>
      <c r="H40" s="39"/>
      <c r="I40" s="39"/>
      <c r="J40" s="39"/>
      <c r="K40" s="397"/>
      <c r="L40" s="39"/>
    </row>
    <row r="41" spans="2:12">
      <c r="C41" s="224"/>
      <c r="D41" s="224"/>
      <c r="E41" s="224"/>
      <c r="F41" s="224"/>
      <c r="G41" s="224"/>
      <c r="L41" s="320"/>
    </row>
    <row r="42" spans="2:12">
      <c r="K42" s="224"/>
    </row>
  </sheetData>
  <mergeCells count="11">
    <mergeCell ref="H4:H5"/>
    <mergeCell ref="B3:B5"/>
    <mergeCell ref="C3:J3"/>
    <mergeCell ref="K3:L3"/>
    <mergeCell ref="C4:C5"/>
    <mergeCell ref="D4:D5"/>
    <mergeCell ref="E4:E5"/>
    <mergeCell ref="F4:F5"/>
    <mergeCell ref="G4:G5"/>
    <mergeCell ref="I4:I5"/>
    <mergeCell ref="J4:J5"/>
  </mergeCells>
  <pageMargins left="0.7" right="0.7" top="0.75" bottom="0.75" header="0.3" footer="0.3"/>
  <pageSetup orientation="portrait" r:id="rId1"/>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6"/>
  <dimension ref="B1:J34"/>
  <sheetViews>
    <sheetView rightToLeft="1" zoomScale="120" zoomScaleNormal="120" workbookViewId="0"/>
  </sheetViews>
  <sheetFormatPr defaultRowHeight="15"/>
  <cols>
    <col min="2" max="2" width="7.42578125" customWidth="1"/>
    <col min="3" max="3" width="13.85546875" customWidth="1"/>
    <col min="4" max="7" width="16.85546875" customWidth="1"/>
  </cols>
  <sheetData>
    <row r="1" spans="2:7">
      <c r="C1" s="9"/>
    </row>
    <row r="2" spans="2:7" ht="22.5" thickBot="1">
      <c r="B2" s="13" t="s">
        <v>915</v>
      </c>
      <c r="C2" s="9"/>
      <c r="D2" s="9"/>
      <c r="E2" s="9"/>
      <c r="F2" s="9"/>
      <c r="G2" s="496" t="s">
        <v>778</v>
      </c>
    </row>
    <row r="3" spans="2:7" ht="36.75" thickTop="1">
      <c r="B3" s="715" t="s">
        <v>777</v>
      </c>
      <c r="C3" s="715"/>
      <c r="D3" s="495" t="s">
        <v>776</v>
      </c>
      <c r="E3" s="493" t="s">
        <v>775</v>
      </c>
      <c r="F3" s="494" t="s">
        <v>774</v>
      </c>
      <c r="G3" s="493" t="s">
        <v>773</v>
      </c>
    </row>
    <row r="4" spans="2:7" ht="18">
      <c r="B4" s="713">
        <v>1393</v>
      </c>
      <c r="C4" s="713"/>
      <c r="D4" s="160">
        <v>191847</v>
      </c>
      <c r="E4" s="397">
        <v>1566</v>
      </c>
      <c r="F4" s="431">
        <v>492697</v>
      </c>
      <c r="G4" s="397">
        <v>686110</v>
      </c>
    </row>
    <row r="5" spans="2:7" ht="18">
      <c r="B5" s="713">
        <v>1394</v>
      </c>
      <c r="C5" s="685"/>
      <c r="D5" s="160">
        <v>161901</v>
      </c>
      <c r="E5" s="397">
        <v>2034</v>
      </c>
      <c r="F5" s="431">
        <v>393498</v>
      </c>
      <c r="G5" s="397">
        <v>557433</v>
      </c>
    </row>
    <row r="6" spans="2:7" ht="18">
      <c r="B6" s="713">
        <v>1395</v>
      </c>
      <c r="C6" s="685"/>
      <c r="D6" s="160">
        <v>145185</v>
      </c>
      <c r="E6" s="397">
        <v>1752</v>
      </c>
      <c r="F6" s="431">
        <v>322328</v>
      </c>
      <c r="G6" s="397">
        <v>469265</v>
      </c>
    </row>
    <row r="7" spans="2:7" ht="18">
      <c r="B7" s="717">
        <v>1396</v>
      </c>
      <c r="C7" s="686"/>
      <c r="D7" s="523">
        <v>127547</v>
      </c>
      <c r="E7" s="395">
        <v>354</v>
      </c>
      <c r="F7" s="397">
        <v>278275</v>
      </c>
      <c r="G7" s="523">
        <v>406176</v>
      </c>
    </row>
    <row r="8" spans="2:7" ht="18">
      <c r="B8" s="716">
        <v>1397</v>
      </c>
      <c r="C8" s="477" t="s">
        <v>92</v>
      </c>
      <c r="D8" s="373">
        <v>3884</v>
      </c>
      <c r="E8" s="485">
        <v>354</v>
      </c>
      <c r="F8" s="479">
        <v>23799</v>
      </c>
      <c r="G8" s="485">
        <v>28037</v>
      </c>
    </row>
    <row r="9" spans="2:7" ht="18">
      <c r="B9" s="713"/>
      <c r="C9" s="408" t="s">
        <v>15</v>
      </c>
      <c r="D9" s="160">
        <v>87170</v>
      </c>
      <c r="E9" s="397" t="s">
        <v>2</v>
      </c>
      <c r="F9" s="431">
        <v>225789</v>
      </c>
      <c r="G9" s="397">
        <v>312959</v>
      </c>
    </row>
    <row r="10" spans="2:7" ht="18">
      <c r="B10" s="713"/>
      <c r="C10" s="471" t="s">
        <v>587</v>
      </c>
      <c r="D10" s="396">
        <v>36493</v>
      </c>
      <c r="E10" s="395" t="s">
        <v>2</v>
      </c>
      <c r="F10" s="469">
        <v>28687</v>
      </c>
      <c r="G10" s="395">
        <v>65180</v>
      </c>
    </row>
    <row r="11" spans="2:7" ht="18">
      <c r="B11" s="713"/>
      <c r="C11" s="482" t="s">
        <v>599</v>
      </c>
      <c r="D11" s="481">
        <v>127547</v>
      </c>
      <c r="E11" s="480">
        <v>354</v>
      </c>
      <c r="F11" s="491">
        <v>278275</v>
      </c>
      <c r="G11" s="480">
        <v>406176</v>
      </c>
    </row>
    <row r="12" spans="2:7" ht="18">
      <c r="B12" s="716">
        <v>1398</v>
      </c>
      <c r="C12" s="477" t="s">
        <v>92</v>
      </c>
      <c r="D12" s="490" t="s">
        <v>699</v>
      </c>
      <c r="E12" s="417" t="s">
        <v>699</v>
      </c>
      <c r="F12" s="489" t="s">
        <v>699</v>
      </c>
      <c r="G12" s="417" t="s">
        <v>699</v>
      </c>
    </row>
    <row r="13" spans="2:7" ht="18">
      <c r="B13" s="713"/>
      <c r="C13" s="408" t="s">
        <v>15</v>
      </c>
      <c r="D13" s="462" t="s">
        <v>699</v>
      </c>
      <c r="E13" s="461" t="s">
        <v>699</v>
      </c>
      <c r="F13" s="488" t="s">
        <v>699</v>
      </c>
      <c r="G13" s="461" t="s">
        <v>699</v>
      </c>
    </row>
    <row r="14" spans="2:7" ht="18">
      <c r="B14" s="713"/>
      <c r="C14" s="471" t="s">
        <v>587</v>
      </c>
      <c r="D14" s="487" t="s">
        <v>699</v>
      </c>
      <c r="E14" s="470" t="s">
        <v>699</v>
      </c>
      <c r="F14" s="486" t="s">
        <v>699</v>
      </c>
      <c r="G14" s="470" t="s">
        <v>699</v>
      </c>
    </row>
    <row r="15" spans="2:7" ht="18">
      <c r="B15" s="717"/>
      <c r="C15" s="475" t="s">
        <v>599</v>
      </c>
      <c r="D15" s="487" t="s">
        <v>699</v>
      </c>
      <c r="E15" s="470" t="s">
        <v>699</v>
      </c>
      <c r="F15" s="486" t="s">
        <v>699</v>
      </c>
      <c r="G15" s="470" t="s">
        <v>699</v>
      </c>
    </row>
    <row r="16" spans="2:7" ht="18">
      <c r="B16" s="714" t="s">
        <v>772</v>
      </c>
      <c r="C16" s="408" t="s">
        <v>92</v>
      </c>
      <c r="D16" s="373" t="s">
        <v>771</v>
      </c>
      <c r="E16" s="485" t="s">
        <v>759</v>
      </c>
      <c r="F16" s="479">
        <v>83295</v>
      </c>
      <c r="G16" s="373" t="s">
        <v>770</v>
      </c>
    </row>
    <row r="17" spans="2:10" ht="18">
      <c r="B17" s="710"/>
      <c r="C17" s="408" t="s">
        <v>744</v>
      </c>
      <c r="D17" s="160" t="s">
        <v>769</v>
      </c>
      <c r="E17" s="461" t="s">
        <v>2</v>
      </c>
      <c r="F17" s="431" t="s">
        <v>768</v>
      </c>
      <c r="G17" s="160" t="s">
        <v>767</v>
      </c>
    </row>
    <row r="18" spans="2:10" ht="18">
      <c r="B18" s="710"/>
      <c r="C18" s="408" t="s">
        <v>743</v>
      </c>
      <c r="D18" s="160" t="s">
        <v>766</v>
      </c>
      <c r="E18" s="461" t="s">
        <v>2</v>
      </c>
      <c r="F18" s="431" t="s">
        <v>765</v>
      </c>
      <c r="G18" s="160" t="s">
        <v>764</v>
      </c>
    </row>
    <row r="19" spans="2:10" ht="18">
      <c r="B19" s="710"/>
      <c r="C19" s="471" t="s">
        <v>587</v>
      </c>
      <c r="D19" s="396" t="s">
        <v>763</v>
      </c>
      <c r="E19" s="470" t="s">
        <v>2</v>
      </c>
      <c r="F19" s="484" t="s">
        <v>762</v>
      </c>
      <c r="G19" s="483" t="s">
        <v>761</v>
      </c>
    </row>
    <row r="20" spans="2:10" ht="18">
      <c r="B20" s="710"/>
      <c r="C20" s="482" t="s">
        <v>599</v>
      </c>
      <c r="D20" s="481" t="s">
        <v>760</v>
      </c>
      <c r="E20" s="480" t="s">
        <v>759</v>
      </c>
      <c r="F20" s="479" t="s">
        <v>758</v>
      </c>
      <c r="G20" s="478" t="s">
        <v>757</v>
      </c>
    </row>
    <row r="21" spans="2:10" ht="18">
      <c r="B21" s="714" t="s">
        <v>756</v>
      </c>
      <c r="C21" s="477" t="s">
        <v>92</v>
      </c>
      <c r="D21" s="373" t="s">
        <v>755</v>
      </c>
      <c r="E21" s="417" t="s">
        <v>2</v>
      </c>
      <c r="F21" s="623">
        <v>84084.035999999993</v>
      </c>
      <c r="G21" s="476">
        <v>99476.44</v>
      </c>
    </row>
    <row r="22" spans="2:10" ht="18">
      <c r="B22" s="710"/>
      <c r="C22" s="408" t="s">
        <v>744</v>
      </c>
      <c r="D22" s="160" t="s">
        <v>754</v>
      </c>
      <c r="E22" s="461" t="s">
        <v>2</v>
      </c>
      <c r="F22" s="196">
        <v>713.02</v>
      </c>
      <c r="G22" s="160" t="s">
        <v>753</v>
      </c>
    </row>
    <row r="23" spans="2:10" ht="18">
      <c r="B23" s="710"/>
      <c r="C23" s="408" t="s">
        <v>743</v>
      </c>
      <c r="D23" s="160" t="s">
        <v>752</v>
      </c>
      <c r="E23" s="461" t="s">
        <v>2</v>
      </c>
      <c r="F23" s="431" t="s">
        <v>751</v>
      </c>
      <c r="G23" s="160" t="s">
        <v>750</v>
      </c>
    </row>
    <row r="24" spans="2:10" ht="18">
      <c r="B24" s="710"/>
      <c r="C24" s="471" t="s">
        <v>587</v>
      </c>
      <c r="D24" s="396" t="s">
        <v>749</v>
      </c>
      <c r="E24" s="470" t="s">
        <v>2</v>
      </c>
      <c r="F24" s="469" t="s">
        <v>748</v>
      </c>
      <c r="G24" s="396" t="s">
        <v>747</v>
      </c>
    </row>
    <row r="25" spans="2:10" ht="18">
      <c r="B25" s="718"/>
      <c r="C25" s="475" t="s">
        <v>599</v>
      </c>
      <c r="D25" s="474" t="s">
        <v>746</v>
      </c>
      <c r="E25" s="470" t="s">
        <v>2</v>
      </c>
      <c r="F25" s="473">
        <v>87326.1</v>
      </c>
      <c r="G25" s="472">
        <v>115030.64</v>
      </c>
      <c r="H25" s="224"/>
      <c r="I25" s="224"/>
      <c r="J25" s="224"/>
    </row>
    <row r="26" spans="2:10" ht="18">
      <c r="B26" s="710" t="s">
        <v>745</v>
      </c>
      <c r="C26" s="408" t="s">
        <v>92</v>
      </c>
      <c r="D26" s="160">
        <v>10447</v>
      </c>
      <c r="E26" s="461" t="s">
        <v>2</v>
      </c>
      <c r="F26" s="196">
        <v>52008</v>
      </c>
      <c r="G26" s="368">
        <v>62455</v>
      </c>
      <c r="J26" s="224"/>
    </row>
    <row r="27" spans="2:10" ht="18">
      <c r="B27" s="710"/>
      <c r="C27" s="408" t="s">
        <v>744</v>
      </c>
      <c r="D27" s="160">
        <v>2350</v>
      </c>
      <c r="E27" s="461" t="s">
        <v>2</v>
      </c>
      <c r="F27" s="196">
        <v>7301</v>
      </c>
      <c r="G27" s="160">
        <v>9651</v>
      </c>
      <c r="J27" s="224"/>
    </row>
    <row r="28" spans="2:10" ht="18">
      <c r="B28" s="710"/>
      <c r="C28" s="408" t="s">
        <v>743</v>
      </c>
      <c r="D28" s="160">
        <v>2949</v>
      </c>
      <c r="E28" s="461" t="s">
        <v>2</v>
      </c>
      <c r="F28" s="431">
        <v>18353</v>
      </c>
      <c r="G28" s="160">
        <v>21302</v>
      </c>
      <c r="J28" s="224"/>
    </row>
    <row r="29" spans="2:10" ht="18">
      <c r="B29" s="710"/>
      <c r="C29" s="471" t="s">
        <v>587</v>
      </c>
      <c r="D29" s="396">
        <v>2734</v>
      </c>
      <c r="E29" s="470" t="s">
        <v>2</v>
      </c>
      <c r="F29" s="469">
        <v>3040</v>
      </c>
      <c r="G29" s="396">
        <v>5774</v>
      </c>
      <c r="J29" s="224"/>
    </row>
    <row r="30" spans="2:10" ht="18.75" thickBot="1">
      <c r="B30" s="711"/>
      <c r="C30" s="468" t="s">
        <v>599</v>
      </c>
      <c r="D30" s="467">
        <v>18480</v>
      </c>
      <c r="E30" s="466" t="s">
        <v>2</v>
      </c>
      <c r="F30" s="465">
        <v>80702</v>
      </c>
      <c r="G30" s="464">
        <v>99182</v>
      </c>
      <c r="H30" s="224"/>
      <c r="J30" s="224"/>
    </row>
    <row r="31" spans="2:10" ht="18.75" thickTop="1">
      <c r="B31" s="463" t="s">
        <v>742</v>
      </c>
      <c r="C31" s="408"/>
      <c r="D31" s="462"/>
      <c r="E31" s="461"/>
      <c r="F31" s="461"/>
      <c r="G31" s="460"/>
      <c r="H31" s="224"/>
    </row>
    <row r="32" spans="2:10" ht="17.25">
      <c r="B32" s="459" t="s">
        <v>741</v>
      </c>
      <c r="C32" s="9"/>
      <c r="D32" s="9"/>
      <c r="E32" s="9"/>
      <c r="F32" s="9"/>
      <c r="G32" s="9"/>
    </row>
    <row r="33" spans="2:7" ht="17.25">
      <c r="B33" s="712" t="s">
        <v>740</v>
      </c>
      <c r="C33" s="712"/>
      <c r="D33" s="712"/>
      <c r="E33" s="712"/>
      <c r="F33" s="712"/>
      <c r="G33" s="9"/>
    </row>
    <row r="34" spans="2:7" ht="17.25">
      <c r="B34" s="712" t="s">
        <v>739</v>
      </c>
      <c r="C34" s="712"/>
      <c r="D34" s="712"/>
      <c r="E34" s="712"/>
      <c r="F34" s="712"/>
      <c r="G34" s="712"/>
    </row>
  </sheetData>
  <mergeCells count="12">
    <mergeCell ref="B3:C3"/>
    <mergeCell ref="B4:C4"/>
    <mergeCell ref="B8:B11"/>
    <mergeCell ref="B12:B15"/>
    <mergeCell ref="B21:B25"/>
    <mergeCell ref="B7:C7"/>
    <mergeCell ref="B26:B30"/>
    <mergeCell ref="B34:G34"/>
    <mergeCell ref="B6:C6"/>
    <mergeCell ref="B33:F33"/>
    <mergeCell ref="B5:C5"/>
    <mergeCell ref="B16:B20"/>
  </mergeCells>
  <pageMargins left="0.7" right="0.24" top="0.75" bottom="0.75" header="0.3" footer="0.3"/>
  <pageSetup orientation="portrait" r:id="rId1"/>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7"/>
  <dimension ref="B2:H26"/>
  <sheetViews>
    <sheetView rightToLeft="1" zoomScale="120" zoomScaleNormal="120" workbookViewId="0"/>
  </sheetViews>
  <sheetFormatPr defaultRowHeight="15"/>
  <cols>
    <col min="2" max="2" width="17.42578125" customWidth="1"/>
    <col min="3" max="6" width="14.5703125" customWidth="1"/>
  </cols>
  <sheetData>
    <row r="2" spans="2:8" ht="21.75">
      <c r="B2" s="13" t="s">
        <v>914</v>
      </c>
      <c r="C2" s="9"/>
      <c r="D2" s="9"/>
      <c r="E2" s="9"/>
      <c r="F2" s="9"/>
      <c r="G2" s="9"/>
      <c r="H2" s="9"/>
    </row>
    <row r="3" spans="2:8" ht="18" thickBot="1">
      <c r="B3" s="9"/>
      <c r="C3" s="9"/>
      <c r="D3" s="9"/>
      <c r="E3" s="9"/>
      <c r="F3" s="496" t="s">
        <v>803</v>
      </c>
    </row>
    <row r="4" spans="2:8" ht="18.75" thickTop="1">
      <c r="B4" s="494" t="s">
        <v>802</v>
      </c>
      <c r="C4" s="493" t="s">
        <v>134</v>
      </c>
      <c r="D4" s="493" t="s">
        <v>801</v>
      </c>
      <c r="E4" s="493" t="s">
        <v>800</v>
      </c>
      <c r="F4" s="493" t="s">
        <v>587</v>
      </c>
    </row>
    <row r="5" spans="2:8" ht="18">
      <c r="B5" s="12" t="s">
        <v>799</v>
      </c>
      <c r="C5" s="497"/>
      <c r="D5" s="497"/>
      <c r="E5" s="497"/>
      <c r="F5" s="497"/>
    </row>
    <row r="6" spans="2:8" ht="18">
      <c r="B6" s="5" t="s">
        <v>789</v>
      </c>
      <c r="C6" s="497">
        <v>893</v>
      </c>
      <c r="D6" s="497">
        <v>1134</v>
      </c>
      <c r="E6" s="497">
        <v>1184</v>
      </c>
      <c r="F6" s="497">
        <v>1368</v>
      </c>
    </row>
    <row r="7" spans="2:8" ht="18">
      <c r="B7" s="5" t="s">
        <v>788</v>
      </c>
      <c r="C7" s="497">
        <v>1315</v>
      </c>
      <c r="D7" s="497">
        <v>1320</v>
      </c>
      <c r="E7" s="497">
        <v>1320</v>
      </c>
      <c r="F7" s="497">
        <v>1329</v>
      </c>
    </row>
    <row r="8" spans="2:8" ht="18">
      <c r="B8" s="5" t="s">
        <v>787</v>
      </c>
      <c r="C8" s="497">
        <v>1628</v>
      </c>
      <c r="D8" s="497">
        <v>1320</v>
      </c>
      <c r="E8" s="497">
        <v>1600</v>
      </c>
      <c r="F8" s="497">
        <v>1657</v>
      </c>
    </row>
    <row r="9" spans="2:8" ht="18">
      <c r="B9" s="5" t="s">
        <v>786</v>
      </c>
      <c r="C9" s="397">
        <v>2500</v>
      </c>
      <c r="D9" s="397">
        <v>2600</v>
      </c>
      <c r="E9" s="397">
        <v>2650</v>
      </c>
      <c r="F9" s="397">
        <v>2700</v>
      </c>
    </row>
    <row r="10" spans="2:8" ht="18">
      <c r="B10" s="5" t="s">
        <v>785</v>
      </c>
      <c r="C10" s="160">
        <v>2500</v>
      </c>
      <c r="D10" s="397">
        <v>2600</v>
      </c>
      <c r="E10" s="397">
        <v>2650</v>
      </c>
      <c r="F10" s="397">
        <v>2700</v>
      </c>
    </row>
    <row r="11" spans="2:8" ht="18">
      <c r="B11" s="5" t="s">
        <v>798</v>
      </c>
      <c r="C11" s="462" t="s">
        <v>699</v>
      </c>
      <c r="D11" s="461" t="s">
        <v>699</v>
      </c>
      <c r="E11" s="461" t="s">
        <v>699</v>
      </c>
      <c r="F11" s="461" t="s">
        <v>699</v>
      </c>
    </row>
    <row r="12" spans="2:8" ht="18">
      <c r="B12" s="5" t="s">
        <v>783</v>
      </c>
      <c r="C12" s="497" t="s">
        <v>782</v>
      </c>
      <c r="D12" s="397" t="s">
        <v>782</v>
      </c>
      <c r="E12" s="397" t="s">
        <v>797</v>
      </c>
      <c r="F12" s="397" t="s">
        <v>796</v>
      </c>
    </row>
    <row r="13" spans="2:8" ht="18">
      <c r="B13" s="498" t="s">
        <v>781</v>
      </c>
      <c r="C13" s="160" t="s">
        <v>795</v>
      </c>
      <c r="D13" s="397" t="s">
        <v>794</v>
      </c>
      <c r="E13" s="397" t="s">
        <v>793</v>
      </c>
      <c r="F13" s="397" t="s">
        <v>792</v>
      </c>
    </row>
    <row r="14" spans="2:8" ht="18">
      <c r="B14" s="608" t="s">
        <v>780</v>
      </c>
      <c r="C14" s="395">
        <v>11500</v>
      </c>
      <c r="D14" s="395">
        <v>11500</v>
      </c>
      <c r="E14" s="395">
        <v>12000</v>
      </c>
      <c r="F14" s="395">
        <v>12000</v>
      </c>
    </row>
    <row r="15" spans="2:8" ht="18">
      <c r="B15" s="12" t="s">
        <v>791</v>
      </c>
      <c r="C15" s="497"/>
      <c r="D15" s="497"/>
      <c r="E15" s="497"/>
      <c r="F15" s="497"/>
    </row>
    <row r="16" spans="2:8" ht="18">
      <c r="B16" s="5" t="s">
        <v>789</v>
      </c>
      <c r="C16" s="497">
        <v>7800</v>
      </c>
      <c r="D16" s="497" t="s">
        <v>2</v>
      </c>
      <c r="E16" s="497" t="s">
        <v>2</v>
      </c>
      <c r="F16" s="497" t="s">
        <v>2</v>
      </c>
    </row>
    <row r="17" spans="2:6" ht="18">
      <c r="B17" s="5" t="s">
        <v>788</v>
      </c>
      <c r="C17" s="497">
        <v>9400</v>
      </c>
      <c r="D17" s="497" t="s">
        <v>2</v>
      </c>
      <c r="E17" s="497">
        <v>9300</v>
      </c>
      <c r="F17" s="497" t="s">
        <v>2</v>
      </c>
    </row>
    <row r="18" spans="2:6" ht="18">
      <c r="B18" s="5" t="s">
        <v>787</v>
      </c>
      <c r="C18" s="497">
        <v>10000</v>
      </c>
      <c r="D18" s="497" t="s">
        <v>2</v>
      </c>
      <c r="E18" s="497" t="s">
        <v>2</v>
      </c>
      <c r="F18" s="497" t="s">
        <v>2</v>
      </c>
    </row>
    <row r="19" spans="2:6" ht="18">
      <c r="B19" s="5" t="s">
        <v>786</v>
      </c>
      <c r="C19" s="397">
        <v>25000</v>
      </c>
      <c r="D19" s="397" t="s">
        <v>2</v>
      </c>
      <c r="E19" s="397" t="s">
        <v>2</v>
      </c>
      <c r="F19" s="397" t="s">
        <v>2</v>
      </c>
    </row>
    <row r="20" spans="2:6" ht="18">
      <c r="B20" s="5" t="s">
        <v>785</v>
      </c>
      <c r="C20" s="397">
        <v>25000</v>
      </c>
      <c r="D20" s="397" t="s">
        <v>2</v>
      </c>
      <c r="E20" s="397" t="s">
        <v>2</v>
      </c>
      <c r="F20" s="397" t="s">
        <v>2</v>
      </c>
    </row>
    <row r="21" spans="2:6" ht="18">
      <c r="B21" s="5" t="s">
        <v>784</v>
      </c>
      <c r="C21" s="461" t="s">
        <v>699</v>
      </c>
      <c r="D21" s="461" t="s">
        <v>699</v>
      </c>
      <c r="E21" s="461" t="s">
        <v>699</v>
      </c>
      <c r="F21" s="461" t="s">
        <v>699</v>
      </c>
    </row>
    <row r="22" spans="2:6" ht="18">
      <c r="B22" s="5" t="s">
        <v>783</v>
      </c>
      <c r="C22" s="397" t="s">
        <v>782</v>
      </c>
      <c r="D22" s="461" t="s">
        <v>2</v>
      </c>
      <c r="E22" s="461" t="s">
        <v>2</v>
      </c>
      <c r="F22" s="461" t="s">
        <v>2</v>
      </c>
    </row>
    <row r="23" spans="2:6" ht="18">
      <c r="B23" s="5" t="s">
        <v>781</v>
      </c>
      <c r="C23" s="461" t="s">
        <v>2</v>
      </c>
      <c r="D23" s="461" t="s">
        <v>2</v>
      </c>
      <c r="E23" s="461" t="s">
        <v>2</v>
      </c>
      <c r="F23" s="461" t="s">
        <v>2</v>
      </c>
    </row>
    <row r="24" spans="2:6" ht="18">
      <c r="B24" s="15" t="s">
        <v>780</v>
      </c>
      <c r="C24" s="470" t="s">
        <v>2</v>
      </c>
      <c r="D24" s="470" t="s">
        <v>2</v>
      </c>
      <c r="E24" s="470" t="s">
        <v>2</v>
      </c>
      <c r="F24" s="470" t="s">
        <v>2</v>
      </c>
    </row>
    <row r="25" spans="2:6" ht="17.25">
      <c r="B25" s="459" t="s">
        <v>779</v>
      </c>
      <c r="C25" s="9"/>
      <c r="D25" s="9"/>
      <c r="E25" s="9"/>
      <c r="F25" s="9"/>
    </row>
    <row r="26" spans="2:6" ht="17.25">
      <c r="B26" s="712" t="s">
        <v>740</v>
      </c>
      <c r="C26" s="712"/>
      <c r="D26" s="712"/>
      <c r="E26" s="712"/>
      <c r="F26" s="712"/>
    </row>
  </sheetData>
  <mergeCells count="1">
    <mergeCell ref="B26:F26"/>
  </mergeCells>
  <pageMargins left="0.7" right="0.7" top="0.75" bottom="0.75" header="0.3" footer="0.3"/>
  <pageSetup orientation="portrait" r:id="rId1"/>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8"/>
  <dimension ref="B2:M42"/>
  <sheetViews>
    <sheetView rightToLeft="1" zoomScale="120" zoomScaleNormal="120" workbookViewId="0"/>
  </sheetViews>
  <sheetFormatPr defaultRowHeight="15"/>
  <cols>
    <col min="2" max="2" width="16.42578125" customWidth="1"/>
    <col min="9" max="9" width="9.140625" style="9"/>
  </cols>
  <sheetData>
    <row r="2" spans="2:11" ht="21.75">
      <c r="B2" s="13" t="s">
        <v>913</v>
      </c>
      <c r="C2" s="9"/>
      <c r="D2" s="9"/>
      <c r="E2" s="9"/>
      <c r="F2" s="9"/>
      <c r="G2" s="9"/>
      <c r="H2" s="9"/>
    </row>
    <row r="3" spans="2:11" ht="18" thickBot="1">
      <c r="B3" s="9"/>
      <c r="C3" s="9"/>
      <c r="D3" s="9"/>
      <c r="E3" s="9"/>
      <c r="F3" s="9"/>
      <c r="G3" s="9"/>
      <c r="K3" s="496" t="s">
        <v>820</v>
      </c>
    </row>
    <row r="4" spans="2:11" ht="18.75" thickTop="1">
      <c r="B4" s="591" t="s">
        <v>819</v>
      </c>
      <c r="C4" s="590">
        <v>1393</v>
      </c>
      <c r="D4" s="590">
        <v>1394</v>
      </c>
      <c r="E4" s="590">
        <v>1395</v>
      </c>
      <c r="F4" s="590">
        <v>1396</v>
      </c>
      <c r="G4" s="590">
        <v>1397</v>
      </c>
      <c r="H4" s="590">
        <v>1398</v>
      </c>
      <c r="I4" s="590">
        <v>1399</v>
      </c>
      <c r="J4" s="590">
        <v>1400</v>
      </c>
      <c r="K4" s="590">
        <v>1401</v>
      </c>
    </row>
    <row r="5" spans="2:11" ht="18.75" customHeight="1">
      <c r="B5" s="5" t="s">
        <v>536</v>
      </c>
      <c r="C5" s="497" t="s">
        <v>2</v>
      </c>
      <c r="D5" s="497" t="s">
        <v>2</v>
      </c>
      <c r="E5" s="497" t="s">
        <v>2</v>
      </c>
      <c r="F5" s="497" t="s">
        <v>2</v>
      </c>
      <c r="G5" s="497" t="s">
        <v>2</v>
      </c>
      <c r="H5" s="497" t="s">
        <v>2</v>
      </c>
      <c r="I5" s="497" t="s">
        <v>2</v>
      </c>
      <c r="J5" s="497" t="s">
        <v>2</v>
      </c>
      <c r="K5" s="497" t="s">
        <v>2</v>
      </c>
    </row>
    <row r="6" spans="2:11" ht="18.75" customHeight="1">
      <c r="B6" s="5" t="s">
        <v>3</v>
      </c>
      <c r="C6" s="497" t="s">
        <v>2</v>
      </c>
      <c r="D6" s="497">
        <v>1000</v>
      </c>
      <c r="E6" s="497" t="s">
        <v>2</v>
      </c>
      <c r="F6" s="497" t="s">
        <v>2</v>
      </c>
      <c r="G6" s="497">
        <v>25000</v>
      </c>
      <c r="H6" s="497" t="s">
        <v>2</v>
      </c>
      <c r="I6" s="497">
        <v>2950</v>
      </c>
      <c r="J6" s="497" t="s">
        <v>2</v>
      </c>
      <c r="K6" s="497">
        <v>300</v>
      </c>
    </row>
    <row r="7" spans="2:11" ht="18.75" customHeight="1">
      <c r="B7" s="5" t="s">
        <v>604</v>
      </c>
      <c r="C7" s="497" t="s">
        <v>2</v>
      </c>
      <c r="D7" s="497" t="s">
        <v>2</v>
      </c>
      <c r="E7" s="497" t="s">
        <v>2</v>
      </c>
      <c r="F7" s="497" t="s">
        <v>2</v>
      </c>
      <c r="G7" s="497" t="s">
        <v>2</v>
      </c>
      <c r="H7" s="497">
        <v>300</v>
      </c>
      <c r="I7" s="497" t="s">
        <v>2</v>
      </c>
      <c r="J7" s="497" t="s">
        <v>2</v>
      </c>
      <c r="K7" s="497">
        <v>2000</v>
      </c>
    </row>
    <row r="8" spans="2:11" ht="18.75" customHeight="1">
      <c r="B8" s="5" t="s">
        <v>4</v>
      </c>
      <c r="C8" s="497">
        <v>7927</v>
      </c>
      <c r="D8" s="497">
        <v>11084</v>
      </c>
      <c r="E8" s="497">
        <v>7751</v>
      </c>
      <c r="F8" s="497">
        <v>27170</v>
      </c>
      <c r="G8" s="497">
        <v>14947</v>
      </c>
      <c r="H8" s="497">
        <v>15250</v>
      </c>
      <c r="I8" s="497">
        <v>6535</v>
      </c>
      <c r="J8" s="497">
        <v>6882</v>
      </c>
      <c r="K8" s="497">
        <v>7850</v>
      </c>
    </row>
    <row r="9" spans="2:11" ht="18.75" customHeight="1">
      <c r="B9" s="5" t="s">
        <v>69</v>
      </c>
      <c r="C9" s="497">
        <v>2225</v>
      </c>
      <c r="D9" s="497">
        <v>12851</v>
      </c>
      <c r="E9" s="497">
        <v>8486</v>
      </c>
      <c r="F9" s="497">
        <v>5257</v>
      </c>
      <c r="G9" s="497">
        <v>1998</v>
      </c>
      <c r="H9" s="497">
        <v>14589</v>
      </c>
      <c r="I9" s="497">
        <v>35129</v>
      </c>
      <c r="J9" s="497">
        <v>20042</v>
      </c>
      <c r="K9" s="497">
        <v>19903</v>
      </c>
    </row>
    <row r="10" spans="2:11" ht="18.75" customHeight="1">
      <c r="B10" s="5" t="s">
        <v>578</v>
      </c>
      <c r="C10" s="497">
        <v>2997</v>
      </c>
      <c r="D10" s="497">
        <v>3744</v>
      </c>
      <c r="E10" s="497">
        <v>1541</v>
      </c>
      <c r="F10" s="497">
        <v>6082</v>
      </c>
      <c r="G10" s="497">
        <v>6593</v>
      </c>
      <c r="H10" s="497">
        <v>7580</v>
      </c>
      <c r="I10" s="497">
        <v>2925</v>
      </c>
      <c r="J10" s="497">
        <v>7056</v>
      </c>
      <c r="K10" s="497">
        <v>7390</v>
      </c>
    </row>
    <row r="11" spans="2:11" ht="18.75" customHeight="1">
      <c r="B11" s="5" t="s">
        <v>603</v>
      </c>
      <c r="C11" s="497">
        <v>695</v>
      </c>
      <c r="D11" s="497">
        <v>1489</v>
      </c>
      <c r="E11" s="497">
        <v>1337</v>
      </c>
      <c r="F11" s="497">
        <v>350</v>
      </c>
      <c r="G11" s="497">
        <v>452</v>
      </c>
      <c r="H11" s="497">
        <v>1040</v>
      </c>
      <c r="I11" s="497">
        <v>774</v>
      </c>
      <c r="J11" s="497">
        <v>1992</v>
      </c>
      <c r="K11" s="497">
        <v>900</v>
      </c>
    </row>
    <row r="12" spans="2:11" ht="18.75" customHeight="1">
      <c r="B12" s="5" t="s">
        <v>5</v>
      </c>
      <c r="C12" s="497" t="s">
        <v>2</v>
      </c>
      <c r="D12" s="497" t="s">
        <v>2</v>
      </c>
      <c r="E12" s="497" t="s">
        <v>2</v>
      </c>
      <c r="F12" s="497" t="s">
        <v>2</v>
      </c>
      <c r="G12" s="497" t="s">
        <v>2</v>
      </c>
      <c r="H12" s="497" t="s">
        <v>2</v>
      </c>
      <c r="I12" s="497">
        <v>8940</v>
      </c>
      <c r="J12" s="497" t="s">
        <v>2</v>
      </c>
      <c r="K12" s="497" t="s">
        <v>2</v>
      </c>
    </row>
    <row r="13" spans="2:11" ht="18.75" customHeight="1">
      <c r="B13" s="5" t="s">
        <v>6</v>
      </c>
      <c r="C13" s="497">
        <v>16411</v>
      </c>
      <c r="D13" s="497">
        <v>15756</v>
      </c>
      <c r="E13" s="497">
        <v>15996</v>
      </c>
      <c r="F13" s="497">
        <v>13228</v>
      </c>
      <c r="G13" s="497">
        <v>13306</v>
      </c>
      <c r="H13" s="497">
        <v>5636</v>
      </c>
      <c r="I13" s="497">
        <v>9685</v>
      </c>
      <c r="J13" s="497">
        <v>14896</v>
      </c>
      <c r="K13" s="497">
        <v>6883</v>
      </c>
    </row>
    <row r="14" spans="2:11" ht="18.75" customHeight="1">
      <c r="B14" s="5" t="s">
        <v>818</v>
      </c>
      <c r="C14" s="502" t="s">
        <v>817</v>
      </c>
      <c r="D14" s="502" t="s">
        <v>816</v>
      </c>
      <c r="E14" s="502" t="s">
        <v>815</v>
      </c>
      <c r="F14" s="502" t="s">
        <v>814</v>
      </c>
      <c r="G14" s="502" t="s">
        <v>813</v>
      </c>
      <c r="H14" s="497" t="s">
        <v>812</v>
      </c>
      <c r="I14" s="497" t="s">
        <v>811</v>
      </c>
      <c r="J14" s="497" t="s">
        <v>810</v>
      </c>
      <c r="K14" s="497" t="s">
        <v>809</v>
      </c>
    </row>
    <row r="15" spans="2:11" ht="18.75" customHeight="1">
      <c r="B15" s="5" t="s">
        <v>7</v>
      </c>
      <c r="C15" s="497">
        <v>39184</v>
      </c>
      <c r="D15" s="497">
        <v>18729</v>
      </c>
      <c r="E15" s="497">
        <v>19375</v>
      </c>
      <c r="F15" s="497">
        <v>21073</v>
      </c>
      <c r="G15" s="497">
        <v>14067</v>
      </c>
      <c r="H15" s="497">
        <v>13975</v>
      </c>
      <c r="I15" s="497">
        <v>20140</v>
      </c>
      <c r="J15" s="497">
        <v>27734</v>
      </c>
      <c r="K15" s="497">
        <v>20534</v>
      </c>
    </row>
    <row r="16" spans="2:11" ht="18.75" customHeight="1">
      <c r="B16" s="5" t="s">
        <v>582</v>
      </c>
      <c r="C16" s="497" t="s">
        <v>2</v>
      </c>
      <c r="D16" s="497" t="s">
        <v>2</v>
      </c>
      <c r="E16" s="497" t="s">
        <v>2</v>
      </c>
      <c r="F16" s="497" t="s">
        <v>2</v>
      </c>
      <c r="G16" s="497" t="s">
        <v>2</v>
      </c>
      <c r="H16" s="497" t="s">
        <v>2</v>
      </c>
      <c r="I16" s="497" t="s">
        <v>2</v>
      </c>
      <c r="J16" s="497" t="s">
        <v>2</v>
      </c>
      <c r="K16" s="497" t="s">
        <v>2</v>
      </c>
    </row>
    <row r="17" spans="2:11" ht="18.75" customHeight="1">
      <c r="B17" s="5" t="s">
        <v>8</v>
      </c>
      <c r="C17" s="497">
        <v>958</v>
      </c>
      <c r="D17" s="497" t="s">
        <v>2</v>
      </c>
      <c r="E17" s="497">
        <v>2304</v>
      </c>
      <c r="F17" s="497">
        <v>3877</v>
      </c>
      <c r="G17" s="497">
        <v>7652</v>
      </c>
      <c r="H17" s="497">
        <v>2167</v>
      </c>
      <c r="I17" s="497">
        <v>5895</v>
      </c>
      <c r="J17" s="497">
        <v>5782</v>
      </c>
      <c r="K17" s="497">
        <v>4300</v>
      </c>
    </row>
    <row r="18" spans="2:11" ht="18.75" customHeight="1">
      <c r="B18" s="5" t="s">
        <v>601</v>
      </c>
      <c r="C18" s="497" t="s">
        <v>2</v>
      </c>
      <c r="D18" s="497" t="s">
        <v>2</v>
      </c>
      <c r="E18" s="497">
        <v>740</v>
      </c>
      <c r="F18" s="497">
        <v>700</v>
      </c>
      <c r="G18" s="497">
        <v>850</v>
      </c>
      <c r="H18" s="497">
        <v>4454</v>
      </c>
      <c r="I18" s="497">
        <v>6560</v>
      </c>
      <c r="J18" s="497" t="s">
        <v>2</v>
      </c>
      <c r="K18" s="497">
        <v>5050</v>
      </c>
    </row>
    <row r="19" spans="2:11" ht="18.75" customHeight="1">
      <c r="B19" s="5" t="s">
        <v>9</v>
      </c>
      <c r="C19" s="497">
        <v>8697</v>
      </c>
      <c r="D19" s="497">
        <v>60458</v>
      </c>
      <c r="E19" s="497">
        <v>53578</v>
      </c>
      <c r="F19" s="497">
        <v>22287</v>
      </c>
      <c r="G19" s="497">
        <v>26158</v>
      </c>
      <c r="H19" s="497">
        <v>19329</v>
      </c>
      <c r="I19" s="497">
        <v>25425</v>
      </c>
      <c r="J19" s="497">
        <v>19740</v>
      </c>
      <c r="K19" s="497">
        <v>46996</v>
      </c>
    </row>
    <row r="20" spans="2:11" ht="18.75" customHeight="1">
      <c r="B20" s="5" t="s">
        <v>584</v>
      </c>
      <c r="C20" s="497" t="s">
        <v>2</v>
      </c>
      <c r="D20" s="497" t="s">
        <v>2</v>
      </c>
      <c r="E20" s="497" t="s">
        <v>2</v>
      </c>
      <c r="F20" s="497" t="s">
        <v>2</v>
      </c>
      <c r="G20" s="497" t="s">
        <v>2</v>
      </c>
      <c r="H20" s="497" t="s">
        <v>2</v>
      </c>
      <c r="I20" s="497" t="s">
        <v>2</v>
      </c>
      <c r="J20" s="497">
        <v>7000</v>
      </c>
      <c r="K20" s="497" t="s">
        <v>2</v>
      </c>
    </row>
    <row r="21" spans="2:11" ht="18.75" customHeight="1">
      <c r="B21" s="5" t="s">
        <v>10</v>
      </c>
      <c r="C21" s="497" t="s">
        <v>2</v>
      </c>
      <c r="D21" s="497" t="s">
        <v>2</v>
      </c>
      <c r="E21" s="497" t="s">
        <v>2</v>
      </c>
      <c r="F21" s="497" t="s">
        <v>2</v>
      </c>
      <c r="G21" s="497" t="s">
        <v>2</v>
      </c>
      <c r="H21" s="497">
        <v>680</v>
      </c>
      <c r="I21" s="497" t="s">
        <v>2</v>
      </c>
      <c r="J21" s="497">
        <v>870</v>
      </c>
      <c r="K21" s="497">
        <v>200</v>
      </c>
    </row>
    <row r="22" spans="2:11" ht="18.75" customHeight="1">
      <c r="B22" s="5" t="s">
        <v>529</v>
      </c>
      <c r="C22" s="497">
        <v>1280</v>
      </c>
      <c r="D22" s="497">
        <v>1870</v>
      </c>
      <c r="E22" s="497">
        <v>13621</v>
      </c>
      <c r="F22" s="497">
        <v>2750</v>
      </c>
      <c r="G22" s="497">
        <v>1955</v>
      </c>
      <c r="H22" s="497">
        <v>4434</v>
      </c>
      <c r="I22" s="497">
        <v>3129</v>
      </c>
      <c r="J22" s="497">
        <v>7656</v>
      </c>
      <c r="K22" s="497">
        <v>820</v>
      </c>
    </row>
    <row r="23" spans="2:11" ht="18.75" customHeight="1">
      <c r="B23" s="5" t="s">
        <v>11</v>
      </c>
      <c r="C23" s="497" t="s">
        <v>2</v>
      </c>
      <c r="D23" s="497">
        <v>130</v>
      </c>
      <c r="E23" s="497">
        <v>720</v>
      </c>
      <c r="F23" s="497">
        <v>300</v>
      </c>
      <c r="G23" s="497">
        <v>0.9</v>
      </c>
      <c r="H23" s="497">
        <v>5120</v>
      </c>
      <c r="I23" s="497" t="s">
        <v>2</v>
      </c>
      <c r="J23" s="497" t="s">
        <v>2</v>
      </c>
      <c r="K23" s="497" t="s">
        <v>2</v>
      </c>
    </row>
    <row r="24" spans="2:11" ht="18.75" customHeight="1">
      <c r="B24" s="5" t="s">
        <v>808</v>
      </c>
      <c r="C24" s="497">
        <v>1265</v>
      </c>
      <c r="D24" s="497">
        <v>210</v>
      </c>
      <c r="E24" s="497">
        <v>1620</v>
      </c>
      <c r="F24" s="497">
        <v>12</v>
      </c>
      <c r="G24" s="497">
        <v>679</v>
      </c>
      <c r="H24" s="497">
        <v>1396</v>
      </c>
      <c r="I24" s="497">
        <v>680</v>
      </c>
      <c r="J24" s="497">
        <v>340</v>
      </c>
      <c r="K24" s="497" t="s">
        <v>2</v>
      </c>
    </row>
    <row r="25" spans="2:11" ht="18.75" customHeight="1">
      <c r="B25" s="5" t="s">
        <v>12</v>
      </c>
      <c r="C25" s="497">
        <v>4960</v>
      </c>
      <c r="D25" s="497">
        <v>11739</v>
      </c>
      <c r="E25" s="497">
        <v>13709</v>
      </c>
      <c r="F25" s="497">
        <v>12122</v>
      </c>
      <c r="G25" s="497">
        <v>14918</v>
      </c>
      <c r="H25" s="497">
        <v>20586</v>
      </c>
      <c r="I25" s="497">
        <v>18692</v>
      </c>
      <c r="J25" s="497">
        <v>12305</v>
      </c>
      <c r="K25" s="497">
        <v>16956</v>
      </c>
    </row>
    <row r="26" spans="2:11" ht="18.75" customHeight="1">
      <c r="B26" s="5" t="s">
        <v>13</v>
      </c>
      <c r="C26" s="497">
        <v>10707</v>
      </c>
      <c r="D26" s="497">
        <v>5047</v>
      </c>
      <c r="E26" s="497">
        <v>9115</v>
      </c>
      <c r="F26" s="497">
        <v>2926</v>
      </c>
      <c r="G26" s="497">
        <v>6685</v>
      </c>
      <c r="H26" s="497">
        <v>7299</v>
      </c>
      <c r="I26" s="497">
        <v>18780</v>
      </c>
      <c r="J26" s="497">
        <v>13959</v>
      </c>
      <c r="K26" s="497">
        <v>18100</v>
      </c>
    </row>
    <row r="27" spans="2:11" ht="18.75" customHeight="1">
      <c r="B27" s="5" t="s">
        <v>587</v>
      </c>
      <c r="C27" s="497">
        <v>1162</v>
      </c>
      <c r="D27" s="497">
        <v>1298</v>
      </c>
      <c r="E27" s="497">
        <v>17800</v>
      </c>
      <c r="F27" s="497">
        <v>2808</v>
      </c>
      <c r="G27" s="497">
        <v>1734</v>
      </c>
      <c r="H27" s="497">
        <v>2860</v>
      </c>
      <c r="I27" s="497">
        <v>5123</v>
      </c>
      <c r="J27" s="497">
        <v>4430</v>
      </c>
      <c r="K27" s="497">
        <v>11419</v>
      </c>
    </row>
    <row r="28" spans="2:11" ht="18.75" customHeight="1">
      <c r="B28" s="5" t="s">
        <v>92</v>
      </c>
      <c r="C28" s="497">
        <v>3240</v>
      </c>
      <c r="D28" s="497">
        <v>7587</v>
      </c>
      <c r="E28" s="497">
        <v>3904</v>
      </c>
      <c r="F28" s="497">
        <v>10698</v>
      </c>
      <c r="G28" s="497">
        <v>3388</v>
      </c>
      <c r="H28" s="497">
        <v>20611</v>
      </c>
      <c r="I28" s="497">
        <v>9705</v>
      </c>
      <c r="J28" s="497">
        <v>27179</v>
      </c>
      <c r="K28" s="497">
        <v>8074</v>
      </c>
    </row>
    <row r="29" spans="2:11" ht="18.75" customHeight="1">
      <c r="B29" s="5" t="s">
        <v>14</v>
      </c>
      <c r="C29" s="497">
        <v>22052</v>
      </c>
      <c r="D29" s="497">
        <v>32151</v>
      </c>
      <c r="E29" s="497">
        <v>17559</v>
      </c>
      <c r="F29" s="497">
        <v>21166</v>
      </c>
      <c r="G29" s="497">
        <v>23182</v>
      </c>
      <c r="H29" s="497">
        <v>17939</v>
      </c>
      <c r="I29" s="497">
        <v>28501</v>
      </c>
      <c r="J29" s="497">
        <v>26346</v>
      </c>
      <c r="K29" s="497">
        <v>31832</v>
      </c>
    </row>
    <row r="30" spans="2:11" ht="18.75" customHeight="1">
      <c r="B30" s="5" t="s">
        <v>725</v>
      </c>
      <c r="C30" s="497">
        <v>17130</v>
      </c>
      <c r="D30" s="497">
        <v>7878</v>
      </c>
      <c r="E30" s="497">
        <v>14559</v>
      </c>
      <c r="F30" s="497">
        <v>18227</v>
      </c>
      <c r="G30" s="497">
        <v>12315</v>
      </c>
      <c r="H30" s="497">
        <v>5730</v>
      </c>
      <c r="I30" s="497">
        <v>4850</v>
      </c>
      <c r="J30" s="497">
        <v>5855</v>
      </c>
      <c r="K30" s="497">
        <v>4614</v>
      </c>
    </row>
    <row r="31" spans="2:11" ht="18.75" customHeight="1">
      <c r="B31" s="5" t="s">
        <v>724</v>
      </c>
      <c r="C31" s="497">
        <v>5000</v>
      </c>
      <c r="D31" s="497" t="s">
        <v>2</v>
      </c>
      <c r="E31" s="497" t="s">
        <v>2</v>
      </c>
      <c r="F31" s="497">
        <v>1250</v>
      </c>
      <c r="G31" s="497" t="s">
        <v>2</v>
      </c>
      <c r="H31" s="497">
        <v>1020</v>
      </c>
      <c r="I31" s="497">
        <v>2100</v>
      </c>
      <c r="J31" s="497">
        <v>1230</v>
      </c>
      <c r="K31" s="497">
        <v>300</v>
      </c>
    </row>
    <row r="32" spans="2:11" ht="18.75" customHeight="1">
      <c r="B32" s="5" t="s">
        <v>16</v>
      </c>
      <c r="C32" s="497" t="s">
        <v>2</v>
      </c>
      <c r="D32" s="497" t="s">
        <v>2</v>
      </c>
      <c r="E32" s="497" t="s">
        <v>2</v>
      </c>
      <c r="F32" s="497" t="s">
        <v>2</v>
      </c>
      <c r="G32" s="497" t="s">
        <v>2</v>
      </c>
      <c r="H32" s="497" t="s">
        <v>2</v>
      </c>
      <c r="I32" s="497" t="s">
        <v>2</v>
      </c>
      <c r="J32" s="497">
        <v>500</v>
      </c>
      <c r="K32" s="497" t="s">
        <v>2</v>
      </c>
    </row>
    <row r="33" spans="2:13" ht="18.75" customHeight="1">
      <c r="B33" s="5" t="s">
        <v>590</v>
      </c>
      <c r="C33" s="497">
        <v>425</v>
      </c>
      <c r="D33" s="497">
        <v>870</v>
      </c>
      <c r="E33" s="497">
        <v>1660</v>
      </c>
      <c r="F33" s="497">
        <v>880</v>
      </c>
      <c r="G33" s="497">
        <v>250</v>
      </c>
      <c r="H33" s="497" t="s">
        <v>2</v>
      </c>
      <c r="I33" s="497">
        <v>210</v>
      </c>
      <c r="J33" s="497" t="s">
        <v>2</v>
      </c>
      <c r="K33" s="497" t="s">
        <v>2</v>
      </c>
    </row>
    <row r="34" spans="2:13" ht="18.75" customHeight="1">
      <c r="B34" s="5" t="s">
        <v>17</v>
      </c>
      <c r="C34" s="497" t="s">
        <v>2</v>
      </c>
      <c r="D34" s="497" t="s">
        <v>2</v>
      </c>
      <c r="E34" s="497" t="s">
        <v>2</v>
      </c>
      <c r="F34" s="497" t="s">
        <v>2</v>
      </c>
      <c r="G34" s="497">
        <v>12500</v>
      </c>
      <c r="H34" s="497">
        <v>7300</v>
      </c>
      <c r="I34" s="497">
        <v>5500</v>
      </c>
      <c r="J34" s="497" t="s">
        <v>2</v>
      </c>
      <c r="K34" s="497" t="s">
        <v>2</v>
      </c>
    </row>
    <row r="35" spans="2:13" ht="18.75" customHeight="1">
      <c r="B35" s="5" t="s">
        <v>600</v>
      </c>
      <c r="C35" s="397" t="s">
        <v>2</v>
      </c>
      <c r="D35" s="397">
        <v>2600</v>
      </c>
      <c r="E35" s="397" t="s">
        <v>2</v>
      </c>
      <c r="F35" s="397" t="s">
        <v>2</v>
      </c>
      <c r="G35" s="397" t="s">
        <v>2</v>
      </c>
      <c r="H35" s="397">
        <v>1300</v>
      </c>
      <c r="I35" s="397">
        <v>4305</v>
      </c>
      <c r="J35" s="397">
        <v>2750</v>
      </c>
      <c r="K35" s="397">
        <v>7122</v>
      </c>
    </row>
    <row r="36" spans="2:13" ht="18.75" customHeight="1" thickBot="1">
      <c r="B36" s="501" t="s">
        <v>599</v>
      </c>
      <c r="C36" s="500">
        <v>148130</v>
      </c>
      <c r="D36" s="500">
        <v>196825</v>
      </c>
      <c r="E36" s="500">
        <v>206201</v>
      </c>
      <c r="F36" s="500">
        <v>180390</v>
      </c>
      <c r="G36" s="500">
        <v>189910</v>
      </c>
      <c r="H36" s="500">
        <v>180795</v>
      </c>
      <c r="I36" s="500">
        <v>233718</v>
      </c>
      <c r="J36" s="500">
        <v>222311</v>
      </c>
      <c r="K36" s="500">
        <v>223989</v>
      </c>
      <c r="M36" s="224"/>
    </row>
    <row r="37" spans="2:13" ht="18" thickTop="1">
      <c r="B37" s="589" t="s">
        <v>807</v>
      </c>
      <c r="C37" s="9"/>
      <c r="D37" s="9"/>
      <c r="E37" s="9"/>
      <c r="F37" s="9"/>
      <c r="G37" s="9"/>
      <c r="H37" s="9"/>
      <c r="J37" s="9"/>
      <c r="K37" s="9"/>
    </row>
    <row r="38" spans="2:13" ht="17.25">
      <c r="B38" s="589" t="s">
        <v>806</v>
      </c>
      <c r="C38" s="9"/>
      <c r="D38" s="9"/>
      <c r="E38" s="9"/>
      <c r="F38" s="9"/>
      <c r="G38" s="9"/>
      <c r="H38" s="9"/>
      <c r="J38" s="9"/>
      <c r="K38" s="9"/>
    </row>
    <row r="39" spans="2:13" ht="17.25">
      <c r="B39" s="589" t="s">
        <v>805</v>
      </c>
      <c r="C39" s="9"/>
      <c r="D39" s="9"/>
      <c r="E39" s="9"/>
      <c r="F39" s="9"/>
      <c r="G39" s="9"/>
      <c r="H39" s="9"/>
      <c r="J39" s="9"/>
      <c r="K39" s="9"/>
    </row>
    <row r="40" spans="2:13" ht="17.25">
      <c r="B40" s="589" t="s">
        <v>804</v>
      </c>
      <c r="C40" s="9"/>
      <c r="D40" s="9"/>
      <c r="E40" s="9"/>
      <c r="F40" s="9"/>
      <c r="G40" s="9"/>
      <c r="H40" s="9"/>
      <c r="J40" s="9"/>
      <c r="K40" s="9"/>
    </row>
    <row r="41" spans="2:13" ht="17.25">
      <c r="B41" s="499"/>
    </row>
    <row r="42" spans="2:13">
      <c r="I42"/>
    </row>
  </sheetData>
  <pageMargins left="0.23622047244094491" right="0.23622047244094491" top="0.15748031496062992" bottom="0.74803149606299213" header="0.31496062992125984" footer="0.15748031496062992"/>
  <pageSetup scale="95" orientation="portrait" r:id="rId1"/>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L37"/>
  <sheetViews>
    <sheetView rightToLeft="1" zoomScale="120" zoomScaleNormal="120" workbookViewId="0"/>
  </sheetViews>
  <sheetFormatPr defaultRowHeight="15"/>
  <cols>
    <col min="1" max="1" width="9" customWidth="1"/>
    <col min="2" max="2" width="31.140625" customWidth="1"/>
    <col min="3" max="6" width="19.42578125" customWidth="1"/>
  </cols>
  <sheetData>
    <row r="1" spans="2:8">
      <c r="C1" s="11"/>
      <c r="D1" s="11"/>
      <c r="E1" s="11"/>
      <c r="F1" s="11"/>
      <c r="G1" s="11"/>
      <c r="H1" s="11"/>
    </row>
    <row r="2" spans="2:8" ht="24.75" thickBot="1">
      <c r="B2" s="13" t="s">
        <v>912</v>
      </c>
      <c r="C2" s="10"/>
      <c r="D2" s="10"/>
      <c r="E2" s="10"/>
      <c r="F2" s="10"/>
    </row>
    <row r="3" spans="2:8" ht="19.5" customHeight="1" thickTop="1">
      <c r="B3" s="513" t="s">
        <v>149</v>
      </c>
      <c r="C3" s="512" t="s">
        <v>832</v>
      </c>
      <c r="D3" s="493" t="s">
        <v>831</v>
      </c>
      <c r="E3" s="512" t="s">
        <v>830</v>
      </c>
      <c r="F3" s="512" t="s">
        <v>829</v>
      </c>
    </row>
    <row r="4" spans="2:8" ht="19.5" customHeight="1">
      <c r="B4" s="456" t="s">
        <v>536</v>
      </c>
      <c r="C4" s="510">
        <v>1987.4</v>
      </c>
      <c r="D4" s="510">
        <v>14000</v>
      </c>
      <c r="E4" s="510">
        <v>29.16</v>
      </c>
      <c r="F4" s="510">
        <v>16.48</v>
      </c>
    </row>
    <row r="5" spans="2:8" ht="19.5" customHeight="1">
      <c r="B5" s="456" t="s">
        <v>3</v>
      </c>
      <c r="C5" s="510">
        <v>28207.4</v>
      </c>
      <c r="D5" s="510">
        <v>100000</v>
      </c>
      <c r="E5" s="510">
        <v>318.92</v>
      </c>
      <c r="F5" s="510">
        <v>44</v>
      </c>
    </row>
    <row r="6" spans="2:8" ht="19.5" customHeight="1">
      <c r="B6" s="456" t="s">
        <v>604</v>
      </c>
      <c r="C6" s="510" t="s">
        <v>2</v>
      </c>
      <c r="D6" s="510" t="s">
        <v>2</v>
      </c>
      <c r="E6" s="510" t="s">
        <v>2</v>
      </c>
      <c r="F6" s="510" t="s">
        <v>2</v>
      </c>
    </row>
    <row r="7" spans="2:8" ht="19.5" customHeight="1">
      <c r="B7" s="456" t="s">
        <v>4</v>
      </c>
      <c r="C7" s="510">
        <v>85</v>
      </c>
      <c r="D7" s="510">
        <v>2033</v>
      </c>
      <c r="E7" s="510">
        <v>101</v>
      </c>
      <c r="F7" s="510" t="s">
        <v>2</v>
      </c>
    </row>
    <row r="8" spans="2:8" ht="19.5" customHeight="1">
      <c r="B8" s="456" t="s">
        <v>69</v>
      </c>
      <c r="C8" s="510">
        <v>6000.2</v>
      </c>
      <c r="D8" s="510" t="s">
        <v>2</v>
      </c>
      <c r="E8" s="510">
        <v>7808</v>
      </c>
      <c r="F8" s="510">
        <v>31.28</v>
      </c>
      <c r="H8" s="511"/>
    </row>
    <row r="9" spans="2:8" ht="19.5" customHeight="1">
      <c r="B9" s="456" t="s">
        <v>578</v>
      </c>
      <c r="C9" s="510">
        <v>9986.4</v>
      </c>
      <c r="D9" s="510">
        <v>4856</v>
      </c>
      <c r="E9" s="510">
        <v>147.68</v>
      </c>
      <c r="F9" s="510">
        <v>85.12</v>
      </c>
      <c r="H9" s="511"/>
    </row>
    <row r="10" spans="2:8" ht="19.5" customHeight="1">
      <c r="B10" s="456" t="s">
        <v>603</v>
      </c>
      <c r="C10" s="510" t="s">
        <v>2</v>
      </c>
      <c r="D10" s="510">
        <v>100</v>
      </c>
      <c r="E10" s="510">
        <v>110</v>
      </c>
      <c r="F10" s="510">
        <v>220</v>
      </c>
    </row>
    <row r="11" spans="2:8" ht="19.5" customHeight="1">
      <c r="B11" s="456" t="s">
        <v>5</v>
      </c>
      <c r="C11" s="510" t="s">
        <v>2</v>
      </c>
      <c r="D11" s="510" t="s">
        <v>2</v>
      </c>
      <c r="E11" s="510" t="s">
        <v>2</v>
      </c>
      <c r="F11" s="510" t="s">
        <v>2</v>
      </c>
    </row>
    <row r="12" spans="2:8" ht="19.5" customHeight="1">
      <c r="B12" s="456" t="s">
        <v>580</v>
      </c>
      <c r="C12" s="510">
        <v>17723.2</v>
      </c>
      <c r="D12" s="510">
        <v>158</v>
      </c>
      <c r="E12" s="510">
        <v>23.8</v>
      </c>
      <c r="F12" s="510">
        <v>47.6</v>
      </c>
    </row>
    <row r="13" spans="2:8" ht="19.5" customHeight="1">
      <c r="B13" s="456" t="s">
        <v>818</v>
      </c>
      <c r="C13" s="510">
        <v>37532.6</v>
      </c>
      <c r="D13" s="510" t="s">
        <v>2</v>
      </c>
      <c r="E13" s="510">
        <v>1149.08</v>
      </c>
      <c r="F13" s="510">
        <v>2012</v>
      </c>
    </row>
    <row r="14" spans="2:8" ht="19.5" customHeight="1">
      <c r="B14" s="456" t="s">
        <v>828</v>
      </c>
      <c r="C14" s="510">
        <v>28435.4</v>
      </c>
      <c r="D14" s="510">
        <v>27750</v>
      </c>
      <c r="E14" s="510">
        <v>448.72</v>
      </c>
      <c r="F14" s="510">
        <v>298.8</v>
      </c>
    </row>
    <row r="15" spans="2:8" ht="19.5" customHeight="1">
      <c r="B15" s="456" t="s">
        <v>582</v>
      </c>
      <c r="C15" s="510">
        <v>1915.2</v>
      </c>
      <c r="D15" s="510" t="s">
        <v>2</v>
      </c>
      <c r="E15" s="510">
        <v>98.16</v>
      </c>
      <c r="F15" s="510">
        <v>156</v>
      </c>
    </row>
    <row r="16" spans="2:8" ht="19.5" customHeight="1">
      <c r="B16" s="456" t="s">
        <v>8</v>
      </c>
      <c r="C16" s="510" t="s">
        <v>2</v>
      </c>
      <c r="D16" s="510">
        <v>2167</v>
      </c>
      <c r="E16" s="510">
        <v>63.36</v>
      </c>
      <c r="F16" s="510">
        <v>126.72</v>
      </c>
    </row>
    <row r="17" spans="2:6" ht="19.5" customHeight="1">
      <c r="B17" s="456" t="s">
        <v>601</v>
      </c>
      <c r="C17" s="510">
        <v>5099.6000000000004</v>
      </c>
      <c r="D17" s="510">
        <v>960000</v>
      </c>
      <c r="E17" s="510">
        <v>113.68</v>
      </c>
      <c r="F17" s="510">
        <v>120</v>
      </c>
    </row>
    <row r="18" spans="2:6" ht="19.5" customHeight="1">
      <c r="B18" s="456" t="s">
        <v>9</v>
      </c>
      <c r="C18" s="510">
        <v>53534.400000000001</v>
      </c>
      <c r="D18" s="510" t="s">
        <v>2</v>
      </c>
      <c r="E18" s="510">
        <v>1098.5</v>
      </c>
      <c r="F18" s="510">
        <v>1070</v>
      </c>
    </row>
    <row r="19" spans="2:6" ht="19.5" customHeight="1">
      <c r="B19" s="456" t="s">
        <v>648</v>
      </c>
      <c r="C19" s="510">
        <v>9308</v>
      </c>
      <c r="D19" s="510">
        <v>5000</v>
      </c>
      <c r="E19" s="510">
        <v>2500</v>
      </c>
      <c r="F19" s="510">
        <v>52.48</v>
      </c>
    </row>
    <row r="20" spans="2:6" ht="19.5" customHeight="1">
      <c r="B20" s="456" t="s">
        <v>10</v>
      </c>
      <c r="C20" s="510" t="s">
        <v>2</v>
      </c>
      <c r="D20" s="510" t="s">
        <v>2</v>
      </c>
      <c r="E20" s="510" t="s">
        <v>2</v>
      </c>
      <c r="F20" s="510" t="s">
        <v>2</v>
      </c>
    </row>
    <row r="21" spans="2:6" ht="19.5" customHeight="1">
      <c r="B21" s="456" t="s">
        <v>529</v>
      </c>
      <c r="C21" s="510">
        <v>988</v>
      </c>
      <c r="D21" s="510">
        <v>5800</v>
      </c>
      <c r="E21" s="510" t="s">
        <v>2</v>
      </c>
      <c r="F21" s="510" t="s">
        <v>2</v>
      </c>
    </row>
    <row r="22" spans="2:6" ht="19.5" customHeight="1">
      <c r="B22" s="456" t="s">
        <v>11</v>
      </c>
      <c r="C22" s="510" t="s">
        <v>2</v>
      </c>
      <c r="D22" s="510">
        <v>121830</v>
      </c>
      <c r="E22" s="510" t="s">
        <v>2</v>
      </c>
      <c r="F22" s="510">
        <v>314.24</v>
      </c>
    </row>
    <row r="23" spans="2:6" ht="19.5" customHeight="1">
      <c r="B23" s="456" t="s">
        <v>827</v>
      </c>
      <c r="C23" s="510">
        <v>4628.3999999999996</v>
      </c>
      <c r="D23" s="510">
        <v>38048</v>
      </c>
      <c r="E23" s="510" t="s">
        <v>2</v>
      </c>
      <c r="F23" s="510">
        <v>70.239999999999995</v>
      </c>
    </row>
    <row r="24" spans="2:6" ht="19.5" customHeight="1">
      <c r="B24" s="456" t="s">
        <v>12</v>
      </c>
      <c r="C24" s="510">
        <v>27075</v>
      </c>
      <c r="D24" s="510">
        <v>19730</v>
      </c>
      <c r="E24" s="510">
        <v>415</v>
      </c>
      <c r="F24" s="510">
        <v>260</v>
      </c>
    </row>
    <row r="25" spans="2:6" ht="19.5" customHeight="1">
      <c r="B25" s="456" t="s">
        <v>13</v>
      </c>
      <c r="C25" s="510">
        <v>21777.8</v>
      </c>
      <c r="D25" s="510">
        <v>87600</v>
      </c>
      <c r="E25" s="510">
        <v>700.4</v>
      </c>
      <c r="F25" s="510">
        <v>942.32</v>
      </c>
    </row>
    <row r="26" spans="2:6" ht="19.5" customHeight="1">
      <c r="B26" s="456" t="s">
        <v>587</v>
      </c>
      <c r="C26" s="510">
        <v>8945.2000000000007</v>
      </c>
      <c r="D26" s="510" t="s">
        <v>2</v>
      </c>
      <c r="E26" s="510">
        <v>124.16</v>
      </c>
      <c r="F26" s="510">
        <v>60</v>
      </c>
    </row>
    <row r="27" spans="2:6" ht="19.5" customHeight="1">
      <c r="B27" s="456" t="s">
        <v>92</v>
      </c>
      <c r="C27" s="510">
        <v>331330</v>
      </c>
      <c r="D27" s="510" t="s">
        <v>2</v>
      </c>
      <c r="E27" s="510">
        <v>3604.9</v>
      </c>
      <c r="F27" s="510">
        <v>234.4</v>
      </c>
    </row>
    <row r="28" spans="2:6" ht="19.5" customHeight="1">
      <c r="B28" s="456" t="s">
        <v>14</v>
      </c>
      <c r="C28" s="510">
        <v>58778.400000000001</v>
      </c>
      <c r="D28" s="510">
        <v>42600</v>
      </c>
      <c r="E28" s="510">
        <v>638.72</v>
      </c>
      <c r="F28" s="510">
        <v>40</v>
      </c>
    </row>
    <row r="29" spans="2:6" ht="19.5" customHeight="1">
      <c r="B29" s="456" t="s">
        <v>826</v>
      </c>
      <c r="C29" s="510">
        <v>52755.4</v>
      </c>
      <c r="D29" s="510">
        <v>5746</v>
      </c>
      <c r="E29" s="510">
        <v>623.55999999999995</v>
      </c>
      <c r="F29" s="510">
        <v>136.48000000000002</v>
      </c>
    </row>
    <row r="30" spans="2:6" ht="19.5" customHeight="1">
      <c r="B30" s="456" t="s">
        <v>16</v>
      </c>
      <c r="C30" s="510" t="s">
        <v>2</v>
      </c>
      <c r="D30" s="510">
        <v>54000</v>
      </c>
      <c r="E30" s="510" t="s">
        <v>2</v>
      </c>
      <c r="F30" s="510" t="s">
        <v>2</v>
      </c>
    </row>
    <row r="31" spans="2:6" ht="19.5" customHeight="1">
      <c r="B31" s="456" t="s">
        <v>590</v>
      </c>
      <c r="C31" s="510">
        <v>6950.2</v>
      </c>
      <c r="D31" s="510">
        <v>250</v>
      </c>
      <c r="E31" s="510">
        <v>243.16</v>
      </c>
      <c r="F31" s="510">
        <v>340</v>
      </c>
    </row>
    <row r="32" spans="2:6" ht="19.5" customHeight="1">
      <c r="B32" s="456" t="s">
        <v>17</v>
      </c>
      <c r="C32" s="510">
        <v>79.8</v>
      </c>
      <c r="D32" s="510">
        <v>845</v>
      </c>
      <c r="E32" s="510">
        <v>44.84</v>
      </c>
      <c r="F32" s="510">
        <v>88</v>
      </c>
    </row>
    <row r="33" spans="2:12" ht="19.5" customHeight="1">
      <c r="B33" s="456" t="s">
        <v>825</v>
      </c>
      <c r="C33" s="510" t="s">
        <v>2</v>
      </c>
      <c r="D33" s="510" t="s">
        <v>2</v>
      </c>
      <c r="E33" s="510" t="s">
        <v>2</v>
      </c>
      <c r="F33" s="510" t="s">
        <v>2</v>
      </c>
    </row>
    <row r="34" spans="2:12" ht="19.5" customHeight="1">
      <c r="B34" s="509" t="s">
        <v>824</v>
      </c>
      <c r="C34" s="508">
        <v>713123</v>
      </c>
      <c r="D34" s="508">
        <v>1492513</v>
      </c>
      <c r="E34" s="508">
        <v>20404.8</v>
      </c>
      <c r="F34" s="508">
        <v>6766.16</v>
      </c>
      <c r="G34" s="507"/>
      <c r="H34" s="507"/>
      <c r="I34" s="507"/>
      <c r="J34" s="507"/>
      <c r="K34" s="507"/>
      <c r="L34" s="507"/>
    </row>
    <row r="35" spans="2:12" ht="19.5" customHeight="1">
      <c r="B35" s="506" t="s">
        <v>823</v>
      </c>
      <c r="C35" s="505">
        <v>687704</v>
      </c>
      <c r="D35" s="505">
        <v>1432812.5</v>
      </c>
      <c r="E35" s="505">
        <v>12168.6</v>
      </c>
      <c r="F35" s="505">
        <v>6495.5</v>
      </c>
    </row>
    <row r="36" spans="2:12" ht="19.5" customHeight="1" thickBot="1">
      <c r="B36" s="446" t="s">
        <v>822</v>
      </c>
      <c r="C36" s="504">
        <v>547.05982108266664</v>
      </c>
      <c r="D36" s="503">
        <v>6.8387051687500007</v>
      </c>
      <c r="E36" s="503">
        <v>33.283554719999998</v>
      </c>
      <c r="F36" s="503">
        <v>17.766491600000002</v>
      </c>
    </row>
    <row r="37" spans="2:12" ht="18" thickTop="1">
      <c r="B37" s="589" t="s">
        <v>821</v>
      </c>
      <c r="C37" s="9"/>
      <c r="D37" s="9"/>
    </row>
  </sheetData>
  <pageMargins left="0.24" right="0.24" top="0.17" bottom="0.17" header="0.17" footer="0.17"/>
  <pageSetup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
  <dimension ref="B2:E15"/>
  <sheetViews>
    <sheetView rightToLeft="1" zoomScale="120" zoomScaleNormal="120" workbookViewId="0"/>
  </sheetViews>
  <sheetFormatPr defaultRowHeight="15"/>
  <cols>
    <col min="2" max="2" width="48.7109375" customWidth="1"/>
    <col min="3" max="3" width="12.42578125" customWidth="1"/>
  </cols>
  <sheetData>
    <row r="2" spans="2:5" ht="22.5" thickBot="1">
      <c r="B2" s="13" t="s">
        <v>929</v>
      </c>
      <c r="C2" s="9"/>
    </row>
    <row r="3" spans="2:5" ht="24" customHeight="1" thickTop="1" thickBot="1">
      <c r="B3" s="231" t="s">
        <v>593</v>
      </c>
      <c r="C3" s="232" t="s">
        <v>594</v>
      </c>
    </row>
    <row r="4" spans="2:5" ht="24" customHeight="1">
      <c r="B4" s="233" t="s">
        <v>595</v>
      </c>
      <c r="C4" s="277">
        <v>12192.32</v>
      </c>
    </row>
    <row r="5" spans="2:5" ht="24" customHeight="1">
      <c r="B5" s="5" t="s">
        <v>596</v>
      </c>
      <c r="C5" s="234">
        <v>618.62</v>
      </c>
    </row>
    <row r="6" spans="2:5" ht="24" customHeight="1">
      <c r="B6" s="5" t="s">
        <v>597</v>
      </c>
      <c r="C6" s="234">
        <v>7872.52</v>
      </c>
    </row>
    <row r="7" spans="2:5" ht="24" customHeight="1" thickBot="1">
      <c r="B7" s="5" t="s">
        <v>598</v>
      </c>
      <c r="C7" s="234">
        <v>1010.54878</v>
      </c>
    </row>
    <row r="8" spans="2:5" ht="24" customHeight="1" thickBot="1">
      <c r="B8" s="235" t="s">
        <v>0</v>
      </c>
      <c r="C8" s="278">
        <v>21694.00878</v>
      </c>
    </row>
    <row r="9" spans="2:5" ht="15.75" thickTop="1"/>
    <row r="10" spans="2:5" ht="15.75" customHeight="1"/>
    <row r="11" spans="2:5">
      <c r="C11" s="224"/>
    </row>
    <row r="15" spans="2:5">
      <c r="E15" s="224"/>
    </row>
  </sheetData>
  <pageMargins left="0.7" right="0.7" top="0.75" bottom="0.75" header="0.3" footer="0.3"/>
  <pageSetup orientation="portrait" r:id="rId1"/>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I15"/>
  <sheetViews>
    <sheetView rightToLeft="1" zoomScale="120" zoomScaleNormal="120" workbookViewId="0"/>
  </sheetViews>
  <sheetFormatPr defaultRowHeight="15"/>
  <cols>
    <col min="2" max="2" width="18" customWidth="1"/>
    <col min="3" max="4" width="20.140625" customWidth="1"/>
  </cols>
  <sheetData>
    <row r="1" spans="2:9">
      <c r="B1" s="9"/>
      <c r="C1" s="9"/>
      <c r="D1" s="9"/>
      <c r="E1" s="9"/>
      <c r="F1" s="9"/>
      <c r="G1" s="9"/>
    </row>
    <row r="2" spans="2:9" ht="21.75">
      <c r="B2" s="13" t="s">
        <v>911</v>
      </c>
      <c r="C2" s="9"/>
      <c r="D2" s="9"/>
      <c r="E2" s="9"/>
      <c r="F2" s="9"/>
      <c r="G2" s="9"/>
    </row>
    <row r="3" spans="2:9" ht="22.5" thickBot="1">
      <c r="B3" s="13"/>
      <c r="C3" s="9"/>
      <c r="D3" s="496" t="s">
        <v>835</v>
      </c>
      <c r="E3" s="9"/>
      <c r="F3" s="9"/>
      <c r="G3" s="9"/>
      <c r="I3" s="442"/>
    </row>
    <row r="4" spans="2:9" ht="18.75" thickTop="1">
      <c r="B4" s="494" t="s">
        <v>691</v>
      </c>
      <c r="C4" s="516" t="s">
        <v>834</v>
      </c>
      <c r="D4" s="516" t="s">
        <v>833</v>
      </c>
      <c r="E4" s="9"/>
      <c r="F4" s="9"/>
      <c r="G4" s="9"/>
    </row>
    <row r="5" spans="2:9" ht="18">
      <c r="B5" s="363">
        <v>1393</v>
      </c>
      <c r="C5" s="511">
        <v>6111.3</v>
      </c>
      <c r="D5" s="511">
        <v>257.5</v>
      </c>
    </row>
    <row r="6" spans="2:9" ht="18">
      <c r="B6" s="363">
        <v>1394</v>
      </c>
      <c r="C6" s="511">
        <v>6480.1</v>
      </c>
      <c r="D6" s="511">
        <v>295.10000000000002</v>
      </c>
    </row>
    <row r="7" spans="2:9" ht="18">
      <c r="B7" s="363">
        <v>1395</v>
      </c>
      <c r="C7" s="511">
        <v>6178.6</v>
      </c>
      <c r="D7" s="511">
        <v>414.8</v>
      </c>
    </row>
    <row r="8" spans="2:9" ht="18">
      <c r="B8" s="363">
        <v>1396</v>
      </c>
      <c r="C8" s="515">
        <v>9156.7999999999993</v>
      </c>
      <c r="D8" s="515">
        <v>456.4</v>
      </c>
    </row>
    <row r="9" spans="2:9" ht="18">
      <c r="B9" s="359">
        <v>1397</v>
      </c>
      <c r="C9" s="368">
        <v>3666.4229999999998</v>
      </c>
      <c r="D9" s="39">
        <v>867.14599999999996</v>
      </c>
    </row>
    <row r="10" spans="2:9" ht="18">
      <c r="B10" s="359">
        <v>1398</v>
      </c>
      <c r="C10" s="368">
        <v>3125.6689999999999</v>
      </c>
      <c r="D10" s="39">
        <v>1520.3820000000001</v>
      </c>
      <c r="E10" s="367"/>
      <c r="F10" s="367"/>
      <c r="G10" s="367"/>
    </row>
    <row r="11" spans="2:9" ht="18">
      <c r="B11" s="359">
        <v>1399</v>
      </c>
      <c r="C11" s="368">
        <v>1982.0350000000001</v>
      </c>
      <c r="D11" s="39">
        <v>2294.866</v>
      </c>
      <c r="E11" s="367"/>
      <c r="F11" s="367"/>
      <c r="G11" s="367"/>
    </row>
    <row r="12" spans="2:9" ht="18">
      <c r="B12" s="359">
        <v>1400</v>
      </c>
      <c r="C12" s="39">
        <v>3864.9920000000002</v>
      </c>
      <c r="D12" s="39">
        <v>3685.9169999999999</v>
      </c>
      <c r="E12" s="367"/>
      <c r="F12" s="367"/>
      <c r="G12" s="367"/>
    </row>
    <row r="13" spans="2:9" s="9" customFormat="1" ht="18.75" thickBot="1">
      <c r="B13" s="609">
        <v>1401</v>
      </c>
      <c r="C13" s="406">
        <v>4621.1949999999997</v>
      </c>
      <c r="D13" s="406">
        <v>2994.6379999999999</v>
      </c>
      <c r="E13" s="610"/>
      <c r="F13" s="610"/>
      <c r="G13" s="610"/>
    </row>
    <row r="14" spans="2:9" ht="15.75" thickTop="1">
      <c r="B14" s="514"/>
      <c r="C14" s="9"/>
      <c r="D14" s="9"/>
    </row>
    <row r="15" spans="2:9">
      <c r="B15" s="9"/>
      <c r="C15" s="9"/>
      <c r="D15" s="9"/>
    </row>
  </sheetData>
  <pageMargins left="0.7" right="0.7" top="0.75" bottom="0.75" header="0.3" footer="0.3"/>
  <pageSetup orientation="portrait" r:id="rId1"/>
</worksheet>
</file>

<file path=xl/worksheets/sheet2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B2:AF47"/>
  <sheetViews>
    <sheetView rightToLeft="1" zoomScale="120" zoomScaleNormal="120" workbookViewId="0"/>
  </sheetViews>
  <sheetFormatPr defaultRowHeight="15"/>
  <cols>
    <col min="2" max="2" width="47.85546875" hidden="1" customWidth="1"/>
    <col min="3" max="6" width="18.5703125" hidden="1" customWidth="1"/>
    <col min="7" max="22" width="0" hidden="1" customWidth="1"/>
    <col min="23" max="23" width="49.140625" customWidth="1"/>
    <col min="24" max="27" width="13.140625" customWidth="1"/>
  </cols>
  <sheetData>
    <row r="2" spans="2:27" ht="22.5" thickBot="1">
      <c r="B2" s="1" t="s">
        <v>891</v>
      </c>
      <c r="W2" s="1" t="s">
        <v>910</v>
      </c>
    </row>
    <row r="3" spans="2:27" ht="33.75" customHeight="1" thickTop="1" thickBot="1">
      <c r="B3" s="403" t="s">
        <v>851</v>
      </c>
      <c r="C3" s="259" t="s">
        <v>852</v>
      </c>
      <c r="D3" s="259" t="s">
        <v>853</v>
      </c>
      <c r="E3" s="259" t="s">
        <v>854</v>
      </c>
      <c r="F3" s="259" t="s">
        <v>855</v>
      </c>
      <c r="W3" s="403" t="s">
        <v>851</v>
      </c>
      <c r="X3" s="259" t="s">
        <v>852</v>
      </c>
      <c r="Y3" s="259" t="s">
        <v>853</v>
      </c>
      <c r="Z3" s="259" t="s">
        <v>854</v>
      </c>
      <c r="AA3" s="259" t="s">
        <v>855</v>
      </c>
    </row>
    <row r="4" spans="2:27" ht="29.25" customHeight="1">
      <c r="B4" s="524" t="s">
        <v>790</v>
      </c>
      <c r="C4" s="492">
        <v>6660</v>
      </c>
      <c r="D4" s="492">
        <v>6525</v>
      </c>
      <c r="E4" s="492">
        <v>20.8</v>
      </c>
      <c r="F4" s="525" t="s">
        <v>138</v>
      </c>
      <c r="W4" s="526" t="s">
        <v>789</v>
      </c>
      <c r="X4" s="397">
        <f>11560</f>
        <v>11560</v>
      </c>
      <c r="Y4" s="397">
        <v>11425</v>
      </c>
      <c r="Z4" s="397">
        <v>47</v>
      </c>
      <c r="AA4" s="397" t="s">
        <v>138</v>
      </c>
    </row>
    <row r="5" spans="2:27" ht="29.25" customHeight="1">
      <c r="B5" s="526" t="s">
        <v>789</v>
      </c>
      <c r="C5" s="397">
        <f>11560</f>
        <v>11560</v>
      </c>
      <c r="D5" s="397">
        <v>11425</v>
      </c>
      <c r="E5" s="397">
        <v>47</v>
      </c>
      <c r="F5" s="397" t="s">
        <v>138</v>
      </c>
      <c r="W5" s="12" t="s">
        <v>788</v>
      </c>
      <c r="X5" s="397">
        <f>11560</f>
        <v>11560</v>
      </c>
      <c r="Y5" s="397">
        <v>11425</v>
      </c>
      <c r="Z5" s="397">
        <v>14.4</v>
      </c>
      <c r="AA5" s="397" t="s">
        <v>138</v>
      </c>
    </row>
    <row r="6" spans="2:27" ht="29.25" customHeight="1">
      <c r="B6" s="12" t="s">
        <v>788</v>
      </c>
      <c r="C6" s="397">
        <f>11560</f>
        <v>11560</v>
      </c>
      <c r="D6" s="397">
        <v>11425</v>
      </c>
      <c r="E6" s="397">
        <v>14.4</v>
      </c>
      <c r="F6" s="397" t="s">
        <v>138</v>
      </c>
      <c r="W6" s="12" t="s">
        <v>787</v>
      </c>
      <c r="X6" s="397">
        <f>11560</f>
        <v>11560</v>
      </c>
      <c r="Y6" s="397">
        <v>11425</v>
      </c>
      <c r="Z6" s="397">
        <v>23.6</v>
      </c>
      <c r="AA6" s="397" t="s">
        <v>138</v>
      </c>
    </row>
    <row r="7" spans="2:27" ht="29.25" customHeight="1">
      <c r="B7" s="527" t="s">
        <v>787</v>
      </c>
      <c r="C7" s="397">
        <f>11560</f>
        <v>11560</v>
      </c>
      <c r="D7" s="395">
        <v>11425</v>
      </c>
      <c r="E7" s="395">
        <v>23.6</v>
      </c>
      <c r="F7" s="395" t="s">
        <v>138</v>
      </c>
      <c r="W7" s="528" t="s">
        <v>786</v>
      </c>
      <c r="X7" s="529">
        <v>9660</v>
      </c>
      <c r="Y7" s="529">
        <v>9525</v>
      </c>
      <c r="Z7" s="529">
        <v>27.1</v>
      </c>
      <c r="AA7" s="530" t="s">
        <v>138</v>
      </c>
    </row>
    <row r="8" spans="2:27" ht="29.25" customHeight="1">
      <c r="B8" s="531" t="s">
        <v>856</v>
      </c>
      <c r="C8" s="532">
        <f>+C9+C10+C11+C12</f>
        <v>9660</v>
      </c>
      <c r="D8" s="532">
        <f>+D9+D10+D11+D12</f>
        <v>9525</v>
      </c>
      <c r="E8" s="532">
        <f>+E9+E10+E11+E12</f>
        <v>27.1</v>
      </c>
      <c r="F8" s="532" t="s">
        <v>138</v>
      </c>
      <c r="W8" s="268" t="s">
        <v>857</v>
      </c>
      <c r="X8" s="532">
        <f>+X9+X10+X11+X12</f>
        <v>9660</v>
      </c>
      <c r="Y8" s="532">
        <f>+Y9+Y10+Y11+Y12</f>
        <v>9525</v>
      </c>
      <c r="Z8" s="533">
        <f>SUM(Z9:Z12)</f>
        <v>21.560000000000002</v>
      </c>
      <c r="AA8" s="532" t="s">
        <v>138</v>
      </c>
    </row>
    <row r="9" spans="2:27" ht="29.25" customHeight="1">
      <c r="B9" s="456" t="s">
        <v>858</v>
      </c>
      <c r="C9" s="534">
        <v>1200</v>
      </c>
      <c r="D9" s="534">
        <v>1065</v>
      </c>
      <c r="E9" s="534">
        <v>2.2999999999999998</v>
      </c>
      <c r="F9" s="535" t="s">
        <v>138</v>
      </c>
      <c r="W9" s="5" t="s">
        <v>866</v>
      </c>
      <c r="X9" s="480">
        <v>1200</v>
      </c>
      <c r="Y9" s="480">
        <v>1065</v>
      </c>
      <c r="Z9" s="536">
        <v>1.2250000000000001</v>
      </c>
      <c r="AA9" s="537" t="s">
        <v>138</v>
      </c>
    </row>
    <row r="10" spans="2:27" ht="29.25" customHeight="1">
      <c r="B10" s="456" t="s">
        <v>859</v>
      </c>
      <c r="C10" s="534">
        <v>660</v>
      </c>
      <c r="D10" s="534">
        <v>660</v>
      </c>
      <c r="E10" s="534">
        <v>4.5999999999999996</v>
      </c>
      <c r="F10" s="535" t="s">
        <v>138</v>
      </c>
      <c r="W10" s="5" t="s">
        <v>867</v>
      </c>
      <c r="X10" s="480">
        <v>660</v>
      </c>
      <c r="Y10" s="480">
        <v>660</v>
      </c>
      <c r="Z10" s="536">
        <v>4.2050000000000001</v>
      </c>
      <c r="AA10" s="537" t="s">
        <v>138</v>
      </c>
    </row>
    <row r="11" spans="2:27" ht="29.25" customHeight="1">
      <c r="B11" s="456" t="s">
        <v>860</v>
      </c>
      <c r="C11" s="534">
        <v>4800</v>
      </c>
      <c r="D11" s="534">
        <v>4800</v>
      </c>
      <c r="E11" s="534">
        <v>9.3000000000000007</v>
      </c>
      <c r="F11" s="535" t="s">
        <v>138</v>
      </c>
      <c r="W11" s="5" t="s">
        <v>860</v>
      </c>
      <c r="X11" s="481">
        <v>4800</v>
      </c>
      <c r="Y11" s="480">
        <v>4800</v>
      </c>
      <c r="Z11" s="536">
        <v>10.679</v>
      </c>
      <c r="AA11" s="537" t="s">
        <v>138</v>
      </c>
    </row>
    <row r="12" spans="2:27" ht="29.25" customHeight="1">
      <c r="B12" s="456" t="s">
        <v>861</v>
      </c>
      <c r="C12" s="480">
        <v>3000</v>
      </c>
      <c r="D12" s="480">
        <v>3000</v>
      </c>
      <c r="E12" s="480">
        <v>10.9</v>
      </c>
      <c r="F12" s="537" t="s">
        <v>138</v>
      </c>
      <c r="W12" s="15" t="s">
        <v>861</v>
      </c>
      <c r="X12" s="529">
        <v>3000</v>
      </c>
      <c r="Y12" s="529">
        <v>3000</v>
      </c>
      <c r="Z12" s="538">
        <v>5.4509999999999996</v>
      </c>
      <c r="AA12" s="530" t="s">
        <v>138</v>
      </c>
    </row>
    <row r="13" spans="2:27" ht="29.25" customHeight="1">
      <c r="B13" s="268" t="s">
        <v>857</v>
      </c>
      <c r="C13" s="532">
        <f>+C14+C15+C16+C17</f>
        <v>9660</v>
      </c>
      <c r="D13" s="532">
        <f>+D14+D15+D16+D17</f>
        <v>9525</v>
      </c>
      <c r="E13" s="533">
        <f>SUM(E14:E17)</f>
        <v>21.560000000000002</v>
      </c>
      <c r="F13" s="532" t="s">
        <v>138</v>
      </c>
      <c r="W13" s="12" t="s">
        <v>862</v>
      </c>
      <c r="X13" s="480">
        <f>+X14+X15+X16+X17</f>
        <v>9660</v>
      </c>
      <c r="Y13" s="480">
        <f>+Y14+Y15+Y16+Y17</f>
        <v>9525</v>
      </c>
      <c r="Z13" s="536">
        <f>SUM(Z14:Z17)</f>
        <v>18.618000000000002</v>
      </c>
      <c r="AA13" s="480" t="s">
        <v>138</v>
      </c>
    </row>
    <row r="14" spans="2:27" ht="29.25" customHeight="1">
      <c r="B14" s="5" t="s">
        <v>858</v>
      </c>
      <c r="C14" s="480">
        <v>1200</v>
      </c>
      <c r="D14" s="480">
        <v>1065</v>
      </c>
      <c r="E14" s="536">
        <v>1.2250000000000001</v>
      </c>
      <c r="F14" s="537" t="s">
        <v>138</v>
      </c>
      <c r="W14" s="5" t="s">
        <v>866</v>
      </c>
      <c r="X14" s="480">
        <v>1200</v>
      </c>
      <c r="Y14" s="480">
        <v>1065</v>
      </c>
      <c r="Z14" s="536">
        <v>1.4370000000000001</v>
      </c>
      <c r="AA14" s="537" t="s">
        <v>138</v>
      </c>
    </row>
    <row r="15" spans="2:27" ht="29.25" customHeight="1">
      <c r="B15" s="5" t="s">
        <v>859</v>
      </c>
      <c r="C15" s="480">
        <v>660</v>
      </c>
      <c r="D15" s="480">
        <v>660</v>
      </c>
      <c r="E15" s="536">
        <v>4.2050000000000001</v>
      </c>
      <c r="F15" s="537" t="s">
        <v>138</v>
      </c>
      <c r="W15" s="5" t="s">
        <v>867</v>
      </c>
      <c r="X15" s="480">
        <v>660</v>
      </c>
      <c r="Y15" s="480">
        <v>660</v>
      </c>
      <c r="Z15" s="536">
        <v>4.0270000000000001</v>
      </c>
      <c r="AA15" s="537" t="s">
        <v>138</v>
      </c>
    </row>
    <row r="16" spans="2:27" ht="29.25" customHeight="1">
      <c r="B16" s="5" t="s">
        <v>860</v>
      </c>
      <c r="C16" s="481">
        <v>4800</v>
      </c>
      <c r="D16" s="480">
        <v>4800</v>
      </c>
      <c r="E16" s="536">
        <v>10.679</v>
      </c>
      <c r="F16" s="537" t="s">
        <v>138</v>
      </c>
      <c r="W16" s="5" t="s">
        <v>860</v>
      </c>
      <c r="X16" s="481">
        <v>4800</v>
      </c>
      <c r="Y16" s="480">
        <v>4800</v>
      </c>
      <c r="Z16" s="536">
        <v>9.4169999999999998</v>
      </c>
      <c r="AA16" s="537" t="s">
        <v>138</v>
      </c>
    </row>
    <row r="17" spans="2:32" ht="29.25" customHeight="1">
      <c r="B17" s="15" t="s">
        <v>861</v>
      </c>
      <c r="C17" s="529">
        <v>3000</v>
      </c>
      <c r="D17" s="529">
        <v>3000</v>
      </c>
      <c r="E17" s="538">
        <v>5.4509999999999996</v>
      </c>
      <c r="F17" s="530" t="s">
        <v>138</v>
      </c>
      <c r="W17" s="15" t="s">
        <v>861</v>
      </c>
      <c r="X17" s="529">
        <v>3000</v>
      </c>
      <c r="Y17" s="529">
        <v>3000</v>
      </c>
      <c r="Z17" s="538">
        <v>3.7370000000000001</v>
      </c>
      <c r="AA17" s="530" t="s">
        <v>138</v>
      </c>
    </row>
    <row r="18" spans="2:32" ht="29.25" customHeight="1">
      <c r="B18" s="12" t="s">
        <v>862</v>
      </c>
      <c r="C18" s="480">
        <f>+C19+C20+C21+C22</f>
        <v>9660</v>
      </c>
      <c r="D18" s="480">
        <f>+D19+D20+D21+D22</f>
        <v>9525</v>
      </c>
      <c r="E18" s="536">
        <f>SUM(E19:E22)</f>
        <v>18.618000000000002</v>
      </c>
      <c r="F18" s="480" t="s">
        <v>138</v>
      </c>
      <c r="W18" s="12" t="s">
        <v>864</v>
      </c>
      <c r="X18" s="480">
        <f>+X19+X20+X21+X22</f>
        <v>9660</v>
      </c>
      <c r="Y18" s="480">
        <f>+Y19+Y20+Y21+Y22</f>
        <v>9525</v>
      </c>
      <c r="Z18" s="536">
        <f>+Z19+Z20+Z21+Z22</f>
        <v>17.25</v>
      </c>
      <c r="AA18" s="536">
        <f>+AA19+AA20+AA21+AA22</f>
        <v>187.726</v>
      </c>
    </row>
    <row r="19" spans="2:32" ht="29.25" customHeight="1">
      <c r="B19" s="5" t="s">
        <v>858</v>
      </c>
      <c r="C19" s="480">
        <v>1200</v>
      </c>
      <c r="D19" s="480">
        <v>1065</v>
      </c>
      <c r="E19" s="536">
        <v>1.4370000000000001</v>
      </c>
      <c r="F19" s="537" t="s">
        <v>138</v>
      </c>
      <c r="W19" s="5" t="s">
        <v>866</v>
      </c>
      <c r="X19" s="480">
        <v>1200</v>
      </c>
      <c r="Y19" s="480">
        <v>1065</v>
      </c>
      <c r="Z19" s="536">
        <v>0.5</v>
      </c>
      <c r="AA19" s="539">
        <v>24.641999999999999</v>
      </c>
    </row>
    <row r="20" spans="2:32" ht="29.25" customHeight="1">
      <c r="B20" s="5" t="s">
        <v>863</v>
      </c>
      <c r="C20" s="480">
        <v>660</v>
      </c>
      <c r="D20" s="480">
        <v>660</v>
      </c>
      <c r="E20" s="536">
        <v>4.0270000000000001</v>
      </c>
      <c r="F20" s="537" t="s">
        <v>138</v>
      </c>
      <c r="W20" s="5" t="s">
        <v>867</v>
      </c>
      <c r="X20" s="480">
        <v>660</v>
      </c>
      <c r="Y20" s="480">
        <f>0.66*1000</f>
        <v>660</v>
      </c>
      <c r="Z20" s="536">
        <v>3.8</v>
      </c>
      <c r="AA20" s="536">
        <v>0.57099999999999995</v>
      </c>
    </row>
    <row r="21" spans="2:32" ht="29.25" customHeight="1">
      <c r="B21" s="5" t="s">
        <v>860</v>
      </c>
      <c r="C21" s="481">
        <v>4800</v>
      </c>
      <c r="D21" s="480">
        <v>4800</v>
      </c>
      <c r="E21" s="536">
        <v>9.4169999999999998</v>
      </c>
      <c r="F21" s="537" t="s">
        <v>138</v>
      </c>
      <c r="W21" s="5" t="s">
        <v>860</v>
      </c>
      <c r="X21" s="481">
        <v>4800</v>
      </c>
      <c r="Y21" s="480">
        <v>4800</v>
      </c>
      <c r="Z21" s="536">
        <v>6.3550000000000004</v>
      </c>
      <c r="AA21" s="536">
        <v>0.104</v>
      </c>
    </row>
    <row r="22" spans="2:32" ht="29.25" customHeight="1">
      <c r="B22" s="15" t="s">
        <v>861</v>
      </c>
      <c r="C22" s="529">
        <v>3000</v>
      </c>
      <c r="D22" s="529">
        <v>3000</v>
      </c>
      <c r="E22" s="538">
        <v>3.7370000000000001</v>
      </c>
      <c r="F22" s="530" t="s">
        <v>138</v>
      </c>
      <c r="W22" s="15" t="s">
        <v>861</v>
      </c>
      <c r="X22" s="529">
        <v>3000</v>
      </c>
      <c r="Y22" s="529">
        <v>3000</v>
      </c>
      <c r="Z22" s="538">
        <v>6.5949999999999998</v>
      </c>
      <c r="AA22" s="538">
        <f>162409/1000</f>
        <v>162.40899999999999</v>
      </c>
    </row>
    <row r="23" spans="2:32" ht="29.25" customHeight="1">
      <c r="B23" s="12" t="s">
        <v>864</v>
      </c>
      <c r="C23" s="480">
        <f>+C24+C25+C26+C27</f>
        <v>9660</v>
      </c>
      <c r="D23" s="480">
        <f>+D24+D25+D26+D27</f>
        <v>9525</v>
      </c>
      <c r="E23" s="536">
        <f>+E24+E25+E26+E27</f>
        <v>17.25</v>
      </c>
      <c r="F23" s="536">
        <f>+F24+F25+F26+F27</f>
        <v>187.726</v>
      </c>
      <c r="W23" s="268" t="s">
        <v>865</v>
      </c>
      <c r="X23" s="532">
        <f>+X24+X25+X26+X27+X28</f>
        <v>12660</v>
      </c>
      <c r="Y23" s="532">
        <f>+Y24+Y25+Y26+Y27+Y28</f>
        <v>12525</v>
      </c>
      <c r="Z23" s="533">
        <f>+Z24+Z25+Z26+Z27</f>
        <v>22.92</v>
      </c>
      <c r="AA23" s="540">
        <f>+AA24+AA27</f>
        <v>310</v>
      </c>
    </row>
    <row r="24" spans="2:32" ht="29.25" customHeight="1">
      <c r="B24" s="5" t="s">
        <v>858</v>
      </c>
      <c r="C24" s="480">
        <v>1200</v>
      </c>
      <c r="D24" s="480">
        <v>1065</v>
      </c>
      <c r="E24" s="536">
        <v>0.5</v>
      </c>
      <c r="F24" s="539">
        <v>24.641999999999999</v>
      </c>
      <c r="W24" s="5" t="s">
        <v>866</v>
      </c>
      <c r="X24" s="480">
        <v>1200</v>
      </c>
      <c r="Y24" s="480">
        <v>1065</v>
      </c>
      <c r="Z24" s="536">
        <v>0.25</v>
      </c>
      <c r="AA24" s="539">
        <v>29</v>
      </c>
    </row>
    <row r="25" spans="2:32" ht="29.25" customHeight="1">
      <c r="B25" s="5" t="s">
        <v>863</v>
      </c>
      <c r="C25" s="480">
        <v>660</v>
      </c>
      <c r="D25" s="480">
        <f>0.66*1000</f>
        <v>660</v>
      </c>
      <c r="E25" s="536">
        <v>3.8</v>
      </c>
      <c r="F25" s="536">
        <v>0.57099999999999995</v>
      </c>
      <c r="W25" s="5" t="s">
        <v>867</v>
      </c>
      <c r="X25" s="480">
        <v>660</v>
      </c>
      <c r="Y25" s="480">
        <v>660</v>
      </c>
      <c r="Z25" s="536">
        <v>3.427</v>
      </c>
      <c r="AA25" s="536" t="s">
        <v>2</v>
      </c>
    </row>
    <row r="26" spans="2:32" ht="29.25" customHeight="1">
      <c r="B26" s="5" t="s">
        <v>860</v>
      </c>
      <c r="C26" s="481">
        <v>4800</v>
      </c>
      <c r="D26" s="480">
        <v>4800</v>
      </c>
      <c r="E26" s="536">
        <v>6.3550000000000004</v>
      </c>
      <c r="F26" s="536">
        <v>0.104</v>
      </c>
      <c r="W26" s="5" t="s">
        <v>860</v>
      </c>
      <c r="X26" s="481">
        <v>4800</v>
      </c>
      <c r="Y26" s="480">
        <v>4800</v>
      </c>
      <c r="Z26" s="536">
        <v>12.461</v>
      </c>
      <c r="AA26" s="536" t="s">
        <v>2</v>
      </c>
    </row>
    <row r="27" spans="2:32" ht="29.25" customHeight="1">
      <c r="B27" s="15" t="s">
        <v>861</v>
      </c>
      <c r="C27" s="529">
        <v>3000</v>
      </c>
      <c r="D27" s="529">
        <v>3000</v>
      </c>
      <c r="E27" s="538">
        <v>6.5949999999999998</v>
      </c>
      <c r="F27" s="538">
        <f>162409/1000</f>
        <v>162.40899999999999</v>
      </c>
      <c r="W27" s="5" t="s">
        <v>861</v>
      </c>
      <c r="X27" s="480">
        <v>3000</v>
      </c>
      <c r="Y27" s="480">
        <v>3000</v>
      </c>
      <c r="Z27" s="536">
        <v>6.782</v>
      </c>
      <c r="AA27" s="539">
        <v>281</v>
      </c>
    </row>
    <row r="28" spans="2:32" ht="29.25" customHeight="1">
      <c r="B28" s="268" t="s">
        <v>865</v>
      </c>
      <c r="C28" s="532">
        <f>+C29+C30+C31+C32+C33</f>
        <v>12660</v>
      </c>
      <c r="D28" s="532">
        <f>+D29+D30+D31+D32+D33</f>
        <v>12525</v>
      </c>
      <c r="E28" s="533">
        <f>+E29+E30+E31+E32</f>
        <v>22.92</v>
      </c>
      <c r="F28" s="540">
        <f>+F29+F32</f>
        <v>310</v>
      </c>
      <c r="W28" s="5" t="s">
        <v>868</v>
      </c>
      <c r="X28" s="480">
        <v>3000</v>
      </c>
      <c r="Y28" s="480">
        <v>3000</v>
      </c>
      <c r="Z28" s="538" t="s">
        <v>2</v>
      </c>
      <c r="AA28" s="539" t="s">
        <v>2</v>
      </c>
    </row>
    <row r="29" spans="2:32" ht="29.25" customHeight="1">
      <c r="B29" s="5" t="s">
        <v>866</v>
      </c>
      <c r="C29" s="480">
        <v>1200</v>
      </c>
      <c r="D29" s="480">
        <v>1065</v>
      </c>
      <c r="E29" s="536">
        <v>0.25</v>
      </c>
      <c r="F29" s="539">
        <v>29</v>
      </c>
      <c r="W29" s="268" t="s">
        <v>869</v>
      </c>
      <c r="X29" s="532">
        <f>+X30+X31+X32+X33+X34</f>
        <v>12660</v>
      </c>
      <c r="Y29" s="532">
        <f>+Y30+Y31+Y32+Y33+Y34</f>
        <v>12525</v>
      </c>
      <c r="Z29" s="536">
        <f>SUM(Z30:Z34)</f>
        <v>18.97</v>
      </c>
      <c r="AA29" s="540">
        <f>SUM(AA30:AA34)</f>
        <v>1037.0050000000001</v>
      </c>
      <c r="AC29" s="224"/>
      <c r="AD29" s="224"/>
      <c r="AE29" s="224"/>
      <c r="AF29" s="224"/>
    </row>
    <row r="30" spans="2:32" ht="29.25" customHeight="1">
      <c r="B30" s="5" t="s">
        <v>867</v>
      </c>
      <c r="C30" s="480">
        <v>660</v>
      </c>
      <c r="D30" s="480">
        <v>660</v>
      </c>
      <c r="E30" s="536">
        <v>3.427</v>
      </c>
      <c r="F30" s="536" t="s">
        <v>2</v>
      </c>
      <c r="W30" s="5" t="s">
        <v>894</v>
      </c>
      <c r="X30" s="480">
        <v>1200</v>
      </c>
      <c r="Y30" s="480">
        <v>1065</v>
      </c>
      <c r="Z30" s="536" t="s">
        <v>870</v>
      </c>
      <c r="AA30" s="539">
        <v>21</v>
      </c>
    </row>
    <row r="31" spans="2:32" ht="29.25" customHeight="1">
      <c r="B31" s="5" t="s">
        <v>860</v>
      </c>
      <c r="C31" s="481">
        <v>4800</v>
      </c>
      <c r="D31" s="480">
        <v>4800</v>
      </c>
      <c r="E31" s="536">
        <v>12.461</v>
      </c>
      <c r="F31" s="536" t="s">
        <v>2</v>
      </c>
      <c r="W31" s="5" t="s">
        <v>893</v>
      </c>
      <c r="X31" s="480">
        <v>660</v>
      </c>
      <c r="Y31" s="480">
        <v>660</v>
      </c>
      <c r="Z31" s="536">
        <v>2.75</v>
      </c>
      <c r="AA31" s="539">
        <v>77</v>
      </c>
    </row>
    <row r="32" spans="2:32" ht="29.25" customHeight="1">
      <c r="B32" s="5" t="s">
        <v>861</v>
      </c>
      <c r="C32" s="480">
        <v>3000</v>
      </c>
      <c r="D32" s="480">
        <v>3000</v>
      </c>
      <c r="E32" s="536">
        <v>6.782</v>
      </c>
      <c r="F32" s="539">
        <v>281</v>
      </c>
      <c r="W32" s="5" t="s">
        <v>860</v>
      </c>
      <c r="X32" s="481">
        <v>4800</v>
      </c>
      <c r="Y32" s="480">
        <v>4800</v>
      </c>
      <c r="Z32" s="536">
        <v>12.14</v>
      </c>
      <c r="AA32" s="541">
        <v>5.0000000000000001E-3</v>
      </c>
    </row>
    <row r="33" spans="2:27" ht="29.25" customHeight="1">
      <c r="B33" s="5" t="s">
        <v>868</v>
      </c>
      <c r="C33" s="480">
        <v>3000</v>
      </c>
      <c r="D33" s="480">
        <v>3000</v>
      </c>
      <c r="E33" s="538" t="s">
        <v>2</v>
      </c>
      <c r="F33" s="539" t="s">
        <v>2</v>
      </c>
      <c r="W33" s="5" t="s">
        <v>861</v>
      </c>
      <c r="X33" s="480">
        <v>3000</v>
      </c>
      <c r="Y33" s="480">
        <v>3000</v>
      </c>
      <c r="Z33" s="536">
        <v>4.08</v>
      </c>
      <c r="AA33" s="539">
        <v>355</v>
      </c>
    </row>
    <row r="34" spans="2:27" ht="29.25" customHeight="1" thickBot="1">
      <c r="B34" s="542" t="s">
        <v>869</v>
      </c>
      <c r="C34" s="543">
        <f>+C35+C37+C39+C41+C43</f>
        <v>12660</v>
      </c>
      <c r="D34" s="543">
        <f>+D35+D37+D39+D41+D43</f>
        <v>12525</v>
      </c>
      <c r="E34" s="544">
        <f>SUM(E35:E43)</f>
        <v>37.941999999999993</v>
      </c>
      <c r="F34" s="545">
        <f>SUM(F35:F43)</f>
        <v>1393.0050000000001</v>
      </c>
      <c r="W34" s="5" t="s">
        <v>868</v>
      </c>
      <c r="X34" s="480">
        <v>3000</v>
      </c>
      <c r="Y34" s="480">
        <v>3000</v>
      </c>
      <c r="Z34" s="536" t="s">
        <v>871</v>
      </c>
      <c r="AA34" s="539">
        <v>584</v>
      </c>
    </row>
    <row r="35" spans="2:27" ht="29.25" customHeight="1" thickTop="1">
      <c r="B35" s="546" t="s">
        <v>866</v>
      </c>
      <c r="C35" s="547">
        <v>1200</v>
      </c>
      <c r="D35" s="548">
        <v>1065</v>
      </c>
      <c r="E35" s="549" t="s">
        <v>870</v>
      </c>
      <c r="F35" s="550">
        <v>21</v>
      </c>
      <c r="G35" s="326">
        <v>4.0000000000000001E-3</v>
      </c>
      <c r="H35" s="325" t="s">
        <v>872</v>
      </c>
      <c r="I35" s="551" t="s">
        <v>873</v>
      </c>
      <c r="J35" s="30"/>
      <c r="K35" s="30"/>
      <c r="L35" s="30"/>
      <c r="M35" s="30"/>
      <c r="N35" s="30"/>
      <c r="O35" s="30"/>
      <c r="W35" s="720" t="s">
        <v>874</v>
      </c>
      <c r="X35" s="720"/>
      <c r="Y35" s="720"/>
      <c r="Z35" s="720"/>
      <c r="AA35" s="720"/>
    </row>
    <row r="36" spans="2:27" ht="29.25" customHeight="1">
      <c r="B36" s="552" t="s">
        <v>875</v>
      </c>
      <c r="C36" s="553">
        <f>1.1*1000</f>
        <v>1100</v>
      </c>
      <c r="D36" s="554">
        <f>1.1*1000</f>
        <v>1100</v>
      </c>
      <c r="E36" s="555">
        <v>0</v>
      </c>
      <c r="F36" s="555">
        <v>0</v>
      </c>
      <c r="G36" s="326"/>
      <c r="H36" s="556"/>
      <c r="I36" s="721" t="s">
        <v>876</v>
      </c>
      <c r="J36" s="721"/>
      <c r="K36" s="721"/>
      <c r="L36" s="721"/>
      <c r="M36" s="721"/>
      <c r="P36" t="s">
        <v>877</v>
      </c>
      <c r="W36" s="719" t="s">
        <v>878</v>
      </c>
      <c r="X36" s="719"/>
      <c r="Y36" s="719"/>
      <c r="Z36" s="719"/>
      <c r="AA36" s="719"/>
    </row>
    <row r="37" spans="2:27" ht="19.5" customHeight="1">
      <c r="B37" s="546" t="s">
        <v>867</v>
      </c>
      <c r="C37" s="548">
        <v>660</v>
      </c>
      <c r="D37" s="548">
        <v>660</v>
      </c>
      <c r="E37" s="544">
        <v>2.75</v>
      </c>
      <c r="F37" s="550">
        <v>77</v>
      </c>
      <c r="G37" s="557">
        <v>2750.7184849999999</v>
      </c>
      <c r="H37" s="558" t="s">
        <v>879</v>
      </c>
      <c r="I37" s="551" t="s">
        <v>880</v>
      </c>
      <c r="J37" s="551"/>
      <c r="K37" s="551"/>
      <c r="L37" s="551"/>
      <c r="M37" s="551"/>
      <c r="N37" s="551"/>
      <c r="O37" s="551"/>
      <c r="P37" s="371" t="s">
        <v>881</v>
      </c>
      <c r="W37" s="36" t="s">
        <v>147</v>
      </c>
    </row>
    <row r="38" spans="2:27" ht="29.25" customHeight="1">
      <c r="B38" s="552" t="s">
        <v>882</v>
      </c>
      <c r="C38" s="554">
        <f>0.7*1000</f>
        <v>700</v>
      </c>
      <c r="D38" s="554">
        <f>0.7*1000</f>
        <v>700</v>
      </c>
      <c r="E38" s="559">
        <v>2.7509999999999999</v>
      </c>
      <c r="F38" s="553">
        <v>1</v>
      </c>
      <c r="G38" s="557"/>
      <c r="H38" s="560"/>
      <c r="I38" s="722" t="s">
        <v>883</v>
      </c>
      <c r="J38" s="722"/>
      <c r="K38" s="722"/>
      <c r="L38" s="722"/>
      <c r="M38" s="561"/>
      <c r="P38" t="s">
        <v>884</v>
      </c>
      <c r="Y38" s="224"/>
    </row>
    <row r="39" spans="2:27" ht="29.25" customHeight="1">
      <c r="B39" s="546" t="s">
        <v>860</v>
      </c>
      <c r="C39" s="562">
        <v>4800</v>
      </c>
      <c r="D39" s="548">
        <v>4800</v>
      </c>
      <c r="E39" s="544">
        <v>12.14</v>
      </c>
      <c r="F39" s="544">
        <v>5.0000000000000001E-3</v>
      </c>
      <c r="G39" s="326">
        <v>12140.586498999999</v>
      </c>
      <c r="H39" s="325" t="s">
        <v>885</v>
      </c>
    </row>
    <row r="40" spans="2:27" ht="29.25" customHeight="1">
      <c r="B40" s="552" t="s">
        <v>886</v>
      </c>
      <c r="C40" s="554">
        <f>4.8*1000</f>
        <v>4800</v>
      </c>
      <c r="D40" s="554">
        <f>4.8*1000</f>
        <v>4800</v>
      </c>
      <c r="E40" s="559">
        <v>12.141</v>
      </c>
      <c r="F40" s="559">
        <v>0</v>
      </c>
      <c r="G40" s="326"/>
      <c r="H40" s="325"/>
    </row>
    <row r="41" spans="2:27" ht="29.25" customHeight="1">
      <c r="B41" s="546" t="s">
        <v>861</v>
      </c>
      <c r="C41" s="548">
        <v>3000</v>
      </c>
      <c r="D41" s="548">
        <v>3000</v>
      </c>
      <c r="E41" s="544">
        <v>4.08</v>
      </c>
      <c r="F41" s="563">
        <v>355</v>
      </c>
      <c r="G41" s="326">
        <v>4080.1605089999998</v>
      </c>
      <c r="H41" s="325" t="s">
        <v>887</v>
      </c>
    </row>
    <row r="42" spans="2:27" ht="29.25" customHeight="1">
      <c r="B42" s="552" t="s">
        <v>888</v>
      </c>
      <c r="C42" s="554">
        <f>3*1000</f>
        <v>3000</v>
      </c>
      <c r="D42" s="554">
        <f>3*1000</f>
        <v>3000</v>
      </c>
      <c r="E42" s="559">
        <v>4.08</v>
      </c>
      <c r="F42" s="564">
        <v>355</v>
      </c>
      <c r="G42" s="326"/>
      <c r="H42" s="325"/>
    </row>
    <row r="43" spans="2:27" ht="29.25" customHeight="1">
      <c r="B43" s="546" t="s">
        <v>868</v>
      </c>
      <c r="C43" s="548">
        <v>3000</v>
      </c>
      <c r="D43" s="548">
        <v>3000</v>
      </c>
      <c r="E43" s="549" t="s">
        <v>871</v>
      </c>
      <c r="F43" s="563">
        <v>584</v>
      </c>
      <c r="G43" s="326">
        <v>1807.9</v>
      </c>
      <c r="H43" s="325" t="s">
        <v>889</v>
      </c>
    </row>
    <row r="44" spans="2:27" ht="29.25" customHeight="1" thickBot="1">
      <c r="B44" s="565" t="s">
        <v>868</v>
      </c>
      <c r="C44" s="566">
        <f>3*1000</f>
        <v>3000</v>
      </c>
      <c r="D44" s="567">
        <f>3*1000</f>
        <v>3000</v>
      </c>
      <c r="E44" s="568">
        <v>3.895</v>
      </c>
      <c r="F44" s="569">
        <v>584</v>
      </c>
      <c r="G44" s="570"/>
      <c r="H44" s="369"/>
      <c r="I44" s="722" t="s">
        <v>890</v>
      </c>
      <c r="J44" s="722"/>
      <c r="K44" s="722"/>
      <c r="L44" s="722"/>
      <c r="P44" t="s">
        <v>672</v>
      </c>
    </row>
    <row r="45" spans="2:27" ht="33.75" customHeight="1" thickTop="1">
      <c r="B45" s="720" t="s">
        <v>874</v>
      </c>
      <c r="C45" s="720"/>
      <c r="D45" s="720"/>
      <c r="E45" s="720"/>
      <c r="F45" s="720"/>
    </row>
    <row r="46" spans="2:27" ht="33.75" customHeight="1">
      <c r="B46" s="719" t="s">
        <v>878</v>
      </c>
      <c r="C46" s="719"/>
      <c r="D46" s="719"/>
      <c r="E46" s="719"/>
      <c r="F46" s="719"/>
    </row>
    <row r="47" spans="2:27" ht="29.25" customHeight="1">
      <c r="B47" s="36" t="s">
        <v>147</v>
      </c>
    </row>
  </sheetData>
  <mergeCells count="7">
    <mergeCell ref="B46:F46"/>
    <mergeCell ref="W35:AA35"/>
    <mergeCell ref="I36:M36"/>
    <mergeCell ref="W36:AA36"/>
    <mergeCell ref="I38:L38"/>
    <mergeCell ref="I44:L44"/>
    <mergeCell ref="B45:F45"/>
  </mergeCells>
  <pageMargins left="0.7" right="0.7" top="0.75" bottom="0.75" header="0.3" footer="0.3"/>
  <legacyDrawing r:id="rId1"/>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2:J13"/>
  <sheetViews>
    <sheetView rightToLeft="1" zoomScale="120" zoomScaleNormal="120" workbookViewId="0"/>
  </sheetViews>
  <sheetFormatPr defaultRowHeight="15"/>
  <cols>
    <col min="2" max="2" width="40.42578125" customWidth="1"/>
    <col min="3" max="3" width="58.28515625" customWidth="1"/>
    <col min="4" max="4" width="22.28515625" customWidth="1"/>
  </cols>
  <sheetData>
    <row r="2" spans="2:10" ht="31.5" customHeight="1" thickBot="1">
      <c r="B2" s="724" t="s">
        <v>909</v>
      </c>
      <c r="C2" s="724"/>
      <c r="D2" s="724"/>
      <c r="E2" s="521"/>
      <c r="F2" s="521"/>
      <c r="G2" s="521"/>
      <c r="H2" s="521"/>
      <c r="I2" s="521"/>
      <c r="J2" s="521"/>
    </row>
    <row r="3" spans="2:10" ht="34.5" customHeight="1" thickTop="1">
      <c r="B3" s="725" t="s">
        <v>850</v>
      </c>
      <c r="C3" s="726"/>
      <c r="D3" s="495" t="s">
        <v>849</v>
      </c>
    </row>
    <row r="4" spans="2:10" ht="15.75" customHeight="1">
      <c r="B4" s="727" t="s">
        <v>848</v>
      </c>
      <c r="C4" s="520" t="s">
        <v>847</v>
      </c>
      <c r="D4" s="523">
        <v>11000</v>
      </c>
    </row>
    <row r="5" spans="2:10" ht="24.75" customHeight="1">
      <c r="B5" s="728"/>
      <c r="C5" s="520" t="s">
        <v>846</v>
      </c>
      <c r="D5" s="523">
        <v>15600</v>
      </c>
    </row>
    <row r="6" spans="2:10" ht="18.75" customHeight="1">
      <c r="B6" s="728"/>
      <c r="C6" s="520" t="s">
        <v>845</v>
      </c>
      <c r="D6" s="523">
        <v>22000</v>
      </c>
    </row>
    <row r="7" spans="2:10" ht="21.75" customHeight="1">
      <c r="B7" s="729" t="s">
        <v>844</v>
      </c>
      <c r="C7" s="519" t="s">
        <v>843</v>
      </c>
      <c r="D7" s="485">
        <v>16600</v>
      </c>
    </row>
    <row r="8" spans="2:10" ht="21.75" customHeight="1">
      <c r="B8" s="730"/>
      <c r="C8" s="517" t="s">
        <v>842</v>
      </c>
      <c r="D8" s="395">
        <v>12400</v>
      </c>
    </row>
    <row r="9" spans="2:10" ht="21.75" customHeight="1">
      <c r="B9" s="729" t="s">
        <v>841</v>
      </c>
      <c r="C9" s="519" t="s">
        <v>840</v>
      </c>
      <c r="D9" s="397">
        <v>17500</v>
      </c>
    </row>
    <row r="10" spans="2:10" ht="21.75" customHeight="1">
      <c r="B10" s="730"/>
      <c r="C10" s="518" t="s">
        <v>839</v>
      </c>
      <c r="D10" s="396">
        <v>16500</v>
      </c>
    </row>
    <row r="11" spans="2:10" ht="24" customHeight="1">
      <c r="B11" s="731" t="s">
        <v>838</v>
      </c>
      <c r="C11" s="519" t="s">
        <v>837</v>
      </c>
      <c r="D11" s="522">
        <v>13500</v>
      </c>
    </row>
    <row r="12" spans="2:10" ht="22.5" customHeight="1" thickBot="1">
      <c r="B12" s="732"/>
      <c r="C12" s="517" t="s">
        <v>908</v>
      </c>
      <c r="D12" s="396">
        <v>10800</v>
      </c>
    </row>
    <row r="13" spans="2:10" ht="21.75" customHeight="1" thickTop="1">
      <c r="B13" s="723" t="s">
        <v>836</v>
      </c>
      <c r="C13" s="723"/>
      <c r="D13" s="723"/>
    </row>
  </sheetData>
  <mergeCells count="7">
    <mergeCell ref="B13:D13"/>
    <mergeCell ref="B2:D2"/>
    <mergeCell ref="B3:C3"/>
    <mergeCell ref="B4:B6"/>
    <mergeCell ref="B7:B8"/>
    <mergeCell ref="B9:B10"/>
    <mergeCell ref="B11:B12"/>
  </mergeCells>
  <pageMargins left="0.7" right="0.7" top="0.75" bottom="0.75" header="0.3" footer="0.3"/>
  <pageSetup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
  <dimension ref="B2:J40"/>
  <sheetViews>
    <sheetView rightToLeft="1" zoomScale="120" zoomScaleNormal="120" workbookViewId="0"/>
  </sheetViews>
  <sheetFormatPr defaultRowHeight="15"/>
  <cols>
    <col min="2" max="2" width="17.5703125" customWidth="1"/>
    <col min="3" max="4" width="9.7109375" customWidth="1"/>
  </cols>
  <sheetData>
    <row r="2" spans="2:10" ht="22.5" thickBot="1">
      <c r="B2" s="13" t="s">
        <v>928</v>
      </c>
      <c r="C2" s="9"/>
      <c r="D2" s="9"/>
      <c r="E2" s="9"/>
      <c r="F2" s="9"/>
      <c r="G2" s="9"/>
      <c r="H2" s="9"/>
      <c r="I2" s="9"/>
      <c r="J2" s="9"/>
    </row>
    <row r="3" spans="2:10" ht="34.5" customHeight="1" thickTop="1" thickBot="1">
      <c r="B3" s="629" t="s">
        <v>1</v>
      </c>
      <c r="C3" s="632" t="s">
        <v>613</v>
      </c>
      <c r="D3" s="632"/>
      <c r="E3" s="633" t="s">
        <v>612</v>
      </c>
      <c r="F3" s="634"/>
      <c r="G3" s="633" t="s">
        <v>611</v>
      </c>
      <c r="H3" s="634"/>
      <c r="I3" s="632" t="s">
        <v>610</v>
      </c>
      <c r="J3" s="632"/>
    </row>
    <row r="4" spans="2:10" ht="17.25">
      <c r="B4" s="630"/>
      <c r="C4" s="250" t="s">
        <v>609</v>
      </c>
      <c r="D4" s="251" t="s">
        <v>608</v>
      </c>
      <c r="E4" s="253" t="s">
        <v>609</v>
      </c>
      <c r="F4" s="252" t="s">
        <v>608</v>
      </c>
      <c r="G4" s="253" t="s">
        <v>609</v>
      </c>
      <c r="H4" s="252" t="s">
        <v>608</v>
      </c>
      <c r="I4" s="251" t="s">
        <v>609</v>
      </c>
      <c r="J4" s="250" t="s">
        <v>608</v>
      </c>
    </row>
    <row r="5" spans="2:10" ht="18" thickBot="1">
      <c r="B5" s="631"/>
      <c r="C5" s="226" t="s">
        <v>607</v>
      </c>
      <c r="D5" s="226" t="s">
        <v>606</v>
      </c>
      <c r="E5" s="249" t="s">
        <v>607</v>
      </c>
      <c r="F5" s="248" t="s">
        <v>606</v>
      </c>
      <c r="G5" s="249" t="s">
        <v>607</v>
      </c>
      <c r="H5" s="248" t="s">
        <v>606</v>
      </c>
      <c r="I5" s="226" t="s">
        <v>607</v>
      </c>
      <c r="J5" s="226" t="s">
        <v>606</v>
      </c>
    </row>
    <row r="6" spans="2:10" ht="20.25" customHeight="1">
      <c r="B6" s="5" t="s">
        <v>536</v>
      </c>
      <c r="C6" s="244" t="s">
        <v>2</v>
      </c>
      <c r="D6" s="243" t="s">
        <v>2</v>
      </c>
      <c r="E6" s="241" t="s">
        <v>2</v>
      </c>
      <c r="F6" s="242" t="s">
        <v>2</v>
      </c>
      <c r="G6" s="241">
        <v>3</v>
      </c>
      <c r="H6" s="242">
        <v>63.6</v>
      </c>
      <c r="I6" s="241" t="s">
        <v>2</v>
      </c>
      <c r="J6" s="247" t="s">
        <v>2</v>
      </c>
    </row>
    <row r="7" spans="2:10" ht="20.25" customHeight="1">
      <c r="B7" s="5" t="s">
        <v>3</v>
      </c>
      <c r="C7" s="244">
        <v>3</v>
      </c>
      <c r="D7" s="243">
        <v>178</v>
      </c>
      <c r="E7" s="241">
        <v>1</v>
      </c>
      <c r="F7" s="242">
        <v>4.4000000000000004</v>
      </c>
      <c r="G7" s="241">
        <v>18</v>
      </c>
      <c r="H7" s="242">
        <v>67.09999999999998</v>
      </c>
      <c r="I7" s="241">
        <v>6</v>
      </c>
      <c r="J7" s="245">
        <v>96.7</v>
      </c>
    </row>
    <row r="8" spans="2:10" ht="20.25" customHeight="1">
      <c r="B8" s="5" t="s">
        <v>4</v>
      </c>
      <c r="C8" s="244">
        <v>1</v>
      </c>
      <c r="D8" s="243">
        <v>13</v>
      </c>
      <c r="E8" s="241" t="s">
        <v>2</v>
      </c>
      <c r="F8" s="242" t="s">
        <v>2</v>
      </c>
      <c r="G8" s="241" t="s">
        <v>2</v>
      </c>
      <c r="H8" s="242" t="s">
        <v>2</v>
      </c>
      <c r="I8" s="241">
        <v>2</v>
      </c>
      <c r="J8" s="245">
        <v>350.6</v>
      </c>
    </row>
    <row r="9" spans="2:10" ht="20.25" customHeight="1">
      <c r="B9" s="5" t="s">
        <v>605</v>
      </c>
      <c r="C9" s="244">
        <v>2</v>
      </c>
      <c r="D9" s="243">
        <v>58.3</v>
      </c>
      <c r="E9" s="241">
        <v>2</v>
      </c>
      <c r="F9" s="242">
        <v>5.2</v>
      </c>
      <c r="G9" s="241">
        <v>7</v>
      </c>
      <c r="H9" s="242">
        <v>8.4699999999999989</v>
      </c>
      <c r="I9" s="241" t="s">
        <v>2</v>
      </c>
      <c r="J9" s="240" t="s">
        <v>2</v>
      </c>
    </row>
    <row r="10" spans="2:10" ht="20.25" customHeight="1">
      <c r="B10" s="5" t="s">
        <v>604</v>
      </c>
      <c r="C10" s="244">
        <v>2</v>
      </c>
      <c r="D10" s="243">
        <v>107.8</v>
      </c>
      <c r="E10" s="241" t="s">
        <v>2</v>
      </c>
      <c r="F10" s="242" t="s">
        <v>2</v>
      </c>
      <c r="G10" s="241" t="s">
        <v>2</v>
      </c>
      <c r="H10" s="242" t="s">
        <v>2</v>
      </c>
      <c r="I10" s="241">
        <v>7</v>
      </c>
      <c r="J10" s="245">
        <v>16.47</v>
      </c>
    </row>
    <row r="11" spans="2:10" ht="20.25" customHeight="1">
      <c r="B11" s="5" t="s">
        <v>578</v>
      </c>
      <c r="C11" s="244">
        <v>1</v>
      </c>
      <c r="D11" s="243">
        <v>480</v>
      </c>
      <c r="E11" s="241" t="s">
        <v>2</v>
      </c>
      <c r="F11" s="242" t="s">
        <v>2</v>
      </c>
      <c r="G11" s="241">
        <v>3</v>
      </c>
      <c r="H11" s="242">
        <v>701</v>
      </c>
      <c r="I11" s="241">
        <v>2</v>
      </c>
      <c r="J11" s="245">
        <v>0.7</v>
      </c>
    </row>
    <row r="12" spans="2:10" ht="20.25" customHeight="1">
      <c r="B12" s="5" t="s">
        <v>603</v>
      </c>
      <c r="C12" s="244" t="s">
        <v>2</v>
      </c>
      <c r="D12" s="243" t="s">
        <v>2</v>
      </c>
      <c r="E12" s="241" t="s">
        <v>2</v>
      </c>
      <c r="F12" s="242" t="s">
        <v>2</v>
      </c>
      <c r="G12" s="241">
        <v>1</v>
      </c>
      <c r="H12" s="242">
        <v>24</v>
      </c>
      <c r="I12" s="241" t="s">
        <v>2</v>
      </c>
      <c r="J12" s="240" t="s">
        <v>2</v>
      </c>
    </row>
    <row r="13" spans="2:10" ht="20.25" customHeight="1">
      <c r="B13" s="5" t="s">
        <v>5</v>
      </c>
      <c r="C13" s="244">
        <v>3</v>
      </c>
      <c r="D13" s="243">
        <v>207.5</v>
      </c>
      <c r="E13" s="241" t="s">
        <v>2</v>
      </c>
      <c r="F13" s="242" t="s">
        <v>2</v>
      </c>
      <c r="G13" s="246" t="s">
        <v>2</v>
      </c>
      <c r="H13" s="242" t="s">
        <v>2</v>
      </c>
      <c r="I13" s="241">
        <v>4</v>
      </c>
      <c r="J13" s="245">
        <v>6.43</v>
      </c>
    </row>
    <row r="14" spans="2:10" ht="20.25" customHeight="1">
      <c r="B14" s="5" t="s">
        <v>6</v>
      </c>
      <c r="C14" s="244">
        <v>3</v>
      </c>
      <c r="D14" s="243">
        <v>1044</v>
      </c>
      <c r="E14" s="241">
        <v>2</v>
      </c>
      <c r="F14" s="242">
        <v>430</v>
      </c>
      <c r="G14" s="241">
        <v>12</v>
      </c>
      <c r="H14" s="242">
        <v>2205.6</v>
      </c>
      <c r="I14" s="241">
        <v>5</v>
      </c>
      <c r="J14" s="245">
        <v>16.010000000000002</v>
      </c>
    </row>
    <row r="15" spans="2:10" ht="20.25" customHeight="1">
      <c r="B15" s="5" t="s">
        <v>602</v>
      </c>
      <c r="C15" s="244">
        <v>1</v>
      </c>
      <c r="D15" s="243">
        <v>0.66</v>
      </c>
      <c r="E15" s="241" t="s">
        <v>2</v>
      </c>
      <c r="F15" s="242" t="s">
        <v>2</v>
      </c>
      <c r="G15" s="246" t="s">
        <v>2</v>
      </c>
      <c r="H15" s="242" t="s">
        <v>2</v>
      </c>
      <c r="I15" s="241">
        <v>12</v>
      </c>
      <c r="J15" s="245">
        <v>2.2887799999999991</v>
      </c>
    </row>
    <row r="16" spans="2:10" ht="20.25" customHeight="1">
      <c r="B16" s="5" t="s">
        <v>581</v>
      </c>
      <c r="C16" s="244" t="s">
        <v>2</v>
      </c>
      <c r="D16" s="243" t="s">
        <v>2</v>
      </c>
      <c r="E16" s="241" t="s">
        <v>2</v>
      </c>
      <c r="F16" s="242" t="s">
        <v>2</v>
      </c>
      <c r="G16" s="241">
        <v>1</v>
      </c>
      <c r="H16" s="242">
        <v>400</v>
      </c>
      <c r="I16" s="241" t="s">
        <v>2</v>
      </c>
      <c r="J16" s="246" t="s">
        <v>2</v>
      </c>
    </row>
    <row r="17" spans="2:10" ht="20.25" customHeight="1">
      <c r="B17" s="5" t="s">
        <v>692</v>
      </c>
      <c r="C17" s="244" t="s">
        <v>2</v>
      </c>
      <c r="D17" s="243" t="s">
        <v>2</v>
      </c>
      <c r="E17" s="241" t="s">
        <v>2</v>
      </c>
      <c r="F17" s="242" t="s">
        <v>2</v>
      </c>
      <c r="G17" s="241" t="s">
        <v>2</v>
      </c>
      <c r="H17" s="242" t="s">
        <v>2</v>
      </c>
      <c r="I17" s="241" t="s">
        <v>2</v>
      </c>
      <c r="J17" s="246" t="s">
        <v>2</v>
      </c>
    </row>
    <row r="18" spans="2:10" ht="20.25" customHeight="1">
      <c r="B18" s="5" t="s">
        <v>7</v>
      </c>
      <c r="C18" s="244">
        <v>8</v>
      </c>
      <c r="D18" s="243">
        <v>8070.15</v>
      </c>
      <c r="E18" s="241" t="s">
        <v>2</v>
      </c>
      <c r="F18" s="242" t="s">
        <v>2</v>
      </c>
      <c r="G18" s="241">
        <v>13</v>
      </c>
      <c r="H18" s="242">
        <v>2290.6</v>
      </c>
      <c r="I18" s="241" t="s">
        <v>2</v>
      </c>
      <c r="J18" s="246" t="s">
        <v>2</v>
      </c>
    </row>
    <row r="19" spans="2:10" ht="20.25" customHeight="1">
      <c r="B19" s="5" t="s">
        <v>582</v>
      </c>
      <c r="C19" s="244" t="s">
        <v>2</v>
      </c>
      <c r="D19" s="243" t="s">
        <v>2</v>
      </c>
      <c r="E19" s="241" t="s">
        <v>2</v>
      </c>
      <c r="F19" s="242" t="s">
        <v>2</v>
      </c>
      <c r="G19" s="241">
        <v>1</v>
      </c>
      <c r="H19" s="242">
        <v>10</v>
      </c>
      <c r="I19" s="241">
        <v>1</v>
      </c>
      <c r="J19" s="245">
        <v>3</v>
      </c>
    </row>
    <row r="20" spans="2:10" ht="20.25" customHeight="1">
      <c r="B20" s="5" t="s">
        <v>8</v>
      </c>
      <c r="C20" s="244">
        <v>1</v>
      </c>
      <c r="D20" s="243">
        <v>3.5</v>
      </c>
      <c r="E20" s="241" t="s">
        <v>2</v>
      </c>
      <c r="F20" s="242" t="s">
        <v>2</v>
      </c>
      <c r="G20" s="246" t="s">
        <v>2</v>
      </c>
      <c r="H20" s="242" t="s">
        <v>2</v>
      </c>
      <c r="I20" s="241" t="s">
        <v>2</v>
      </c>
      <c r="J20" s="246" t="s">
        <v>2</v>
      </c>
    </row>
    <row r="21" spans="2:10" ht="20.25" customHeight="1">
      <c r="B21" s="5" t="s">
        <v>601</v>
      </c>
      <c r="C21" s="244">
        <v>1</v>
      </c>
      <c r="D21" s="243">
        <v>0.43</v>
      </c>
      <c r="E21" s="241" t="s">
        <v>2</v>
      </c>
      <c r="F21" s="242" t="s">
        <v>2</v>
      </c>
      <c r="G21" s="246" t="s">
        <v>2</v>
      </c>
      <c r="H21" s="242" t="s">
        <v>2</v>
      </c>
      <c r="I21" s="241" t="s">
        <v>2</v>
      </c>
      <c r="J21" s="246" t="s">
        <v>2</v>
      </c>
    </row>
    <row r="22" spans="2:10" ht="20.25" customHeight="1">
      <c r="B22" s="5" t="s">
        <v>9</v>
      </c>
      <c r="C22" s="244">
        <v>3</v>
      </c>
      <c r="D22" s="243">
        <v>112.25</v>
      </c>
      <c r="E22" s="241" t="s">
        <v>2</v>
      </c>
      <c r="F22" s="242" t="s">
        <v>2</v>
      </c>
      <c r="G22" s="241">
        <v>4</v>
      </c>
      <c r="H22" s="242">
        <v>52.5</v>
      </c>
      <c r="I22" s="241" t="s">
        <v>2</v>
      </c>
      <c r="J22" s="246" t="s">
        <v>2</v>
      </c>
    </row>
    <row r="23" spans="2:10" ht="20.25" customHeight="1">
      <c r="B23" s="5" t="s">
        <v>584</v>
      </c>
      <c r="C23" s="244" t="s">
        <v>2</v>
      </c>
      <c r="D23" s="243" t="s">
        <v>2</v>
      </c>
      <c r="E23" s="241" t="s">
        <v>2</v>
      </c>
      <c r="F23" s="242" t="s">
        <v>2</v>
      </c>
      <c r="G23" s="241">
        <v>5</v>
      </c>
      <c r="H23" s="242">
        <v>11.309999999999999</v>
      </c>
      <c r="I23" s="241" t="s">
        <v>2</v>
      </c>
      <c r="J23" s="246" t="s">
        <v>2</v>
      </c>
    </row>
    <row r="24" spans="2:10" ht="20.25" customHeight="1">
      <c r="B24" s="5" t="s">
        <v>10</v>
      </c>
      <c r="C24" s="244">
        <v>4</v>
      </c>
      <c r="D24" s="243">
        <v>11.85</v>
      </c>
      <c r="E24" s="241" t="s">
        <v>2</v>
      </c>
      <c r="F24" s="242" t="s">
        <v>2</v>
      </c>
      <c r="G24" s="241">
        <v>3</v>
      </c>
      <c r="H24" s="242">
        <v>9.33</v>
      </c>
      <c r="I24" s="241" t="s">
        <v>2</v>
      </c>
      <c r="J24" s="246" t="s">
        <v>2</v>
      </c>
    </row>
    <row r="25" spans="2:10" ht="20.25" customHeight="1">
      <c r="B25" s="5" t="s">
        <v>529</v>
      </c>
      <c r="C25" s="244">
        <v>1</v>
      </c>
      <c r="D25" s="243">
        <v>10</v>
      </c>
      <c r="E25" s="241" t="s">
        <v>2</v>
      </c>
      <c r="F25" s="242" t="s">
        <v>2</v>
      </c>
      <c r="G25" s="241">
        <v>3</v>
      </c>
      <c r="H25" s="242">
        <v>9.5</v>
      </c>
      <c r="I25" s="241">
        <v>2</v>
      </c>
      <c r="J25" s="245">
        <v>11</v>
      </c>
    </row>
    <row r="26" spans="2:10" ht="20.25" customHeight="1">
      <c r="B26" s="5" t="s">
        <v>11</v>
      </c>
      <c r="C26" s="244">
        <v>1</v>
      </c>
      <c r="D26" s="243">
        <v>32.4</v>
      </c>
      <c r="E26" s="241" t="s">
        <v>2</v>
      </c>
      <c r="F26" s="242" t="s">
        <v>2</v>
      </c>
      <c r="G26" s="241">
        <v>1</v>
      </c>
      <c r="H26" s="242">
        <v>4</v>
      </c>
      <c r="I26" s="241" t="s">
        <v>2</v>
      </c>
      <c r="J26" s="246" t="s">
        <v>2</v>
      </c>
    </row>
    <row r="27" spans="2:10" ht="20.25" customHeight="1">
      <c r="B27" s="5" t="s">
        <v>12</v>
      </c>
      <c r="C27" s="244">
        <v>2</v>
      </c>
      <c r="D27" s="243">
        <v>218.4</v>
      </c>
      <c r="E27" s="241" t="s">
        <v>2</v>
      </c>
      <c r="F27" s="242" t="s">
        <v>2</v>
      </c>
      <c r="G27" s="241">
        <v>5</v>
      </c>
      <c r="H27" s="242">
        <v>4.5999999999999996</v>
      </c>
      <c r="I27" s="241" t="s">
        <v>2</v>
      </c>
      <c r="J27" s="246" t="s">
        <v>2</v>
      </c>
    </row>
    <row r="28" spans="2:10" ht="20.25" customHeight="1">
      <c r="B28" s="5" t="s">
        <v>13</v>
      </c>
      <c r="C28" s="244">
        <v>5</v>
      </c>
      <c r="D28" s="243">
        <v>16.850000000000001</v>
      </c>
      <c r="E28" s="241">
        <v>1</v>
      </c>
      <c r="F28" s="242">
        <v>176</v>
      </c>
      <c r="G28" s="241">
        <v>19</v>
      </c>
      <c r="H28" s="242">
        <v>148.9</v>
      </c>
      <c r="I28" s="241">
        <v>13</v>
      </c>
      <c r="J28" s="245">
        <v>88.23</v>
      </c>
    </row>
    <row r="29" spans="2:10" ht="20.25" customHeight="1">
      <c r="B29" s="5" t="s">
        <v>587</v>
      </c>
      <c r="C29" s="244" t="s">
        <v>2</v>
      </c>
      <c r="D29" s="243" t="s">
        <v>2</v>
      </c>
      <c r="E29" s="241" t="s">
        <v>2</v>
      </c>
      <c r="F29" s="242" t="s">
        <v>2</v>
      </c>
      <c r="G29" s="241">
        <v>4</v>
      </c>
      <c r="H29" s="242">
        <v>9</v>
      </c>
      <c r="I29" s="241">
        <v>6</v>
      </c>
      <c r="J29" s="245">
        <v>2.6500000000000004</v>
      </c>
    </row>
    <row r="30" spans="2:10" ht="20.25" customHeight="1">
      <c r="B30" s="5" t="s">
        <v>588</v>
      </c>
      <c r="C30" s="244">
        <v>6</v>
      </c>
      <c r="D30" s="243">
        <v>97.84</v>
      </c>
      <c r="E30" s="241" t="s">
        <v>2</v>
      </c>
      <c r="F30" s="242" t="s">
        <v>2</v>
      </c>
      <c r="G30" s="241">
        <v>14</v>
      </c>
      <c r="H30" s="242">
        <v>75.210000000000008</v>
      </c>
      <c r="I30" s="241">
        <v>3</v>
      </c>
      <c r="J30" s="245">
        <v>8.5</v>
      </c>
    </row>
    <row r="31" spans="2:10" ht="20.25" customHeight="1">
      <c r="B31" s="5" t="s">
        <v>14</v>
      </c>
      <c r="C31" s="244">
        <v>5</v>
      </c>
      <c r="D31" s="243">
        <v>452.03000000000003</v>
      </c>
      <c r="E31" s="241" t="s">
        <v>2</v>
      </c>
      <c r="F31" s="242" t="s">
        <v>2</v>
      </c>
      <c r="G31" s="241">
        <v>9</v>
      </c>
      <c r="H31" s="242">
        <v>1437.45</v>
      </c>
      <c r="I31" s="241">
        <v>1</v>
      </c>
      <c r="J31" s="245">
        <v>2</v>
      </c>
    </row>
    <row r="32" spans="2:10" ht="20.25" customHeight="1">
      <c r="B32" s="5" t="s">
        <v>15</v>
      </c>
      <c r="C32" s="255">
        <v>7</v>
      </c>
      <c r="D32" s="256">
        <v>1058.5600000000002</v>
      </c>
      <c r="E32" s="241" t="s">
        <v>2</v>
      </c>
      <c r="F32" s="242" t="s">
        <v>2</v>
      </c>
      <c r="G32" s="241">
        <v>22</v>
      </c>
      <c r="H32" s="242">
        <v>335.75</v>
      </c>
      <c r="I32" s="241">
        <v>10</v>
      </c>
      <c r="J32" s="245">
        <v>405.97</v>
      </c>
    </row>
    <row r="33" spans="2:10" ht="20.25" customHeight="1">
      <c r="B33" s="5" t="s">
        <v>16</v>
      </c>
      <c r="C33" s="244">
        <v>3</v>
      </c>
      <c r="D33" s="243">
        <v>16</v>
      </c>
      <c r="E33" s="241" t="s">
        <v>2</v>
      </c>
      <c r="F33" s="242" t="s">
        <v>2</v>
      </c>
      <c r="G33" s="241">
        <v>1</v>
      </c>
      <c r="H33" s="242">
        <v>2</v>
      </c>
      <c r="I33" s="241" t="s">
        <v>2</v>
      </c>
      <c r="J33" s="240" t="s">
        <v>2</v>
      </c>
    </row>
    <row r="34" spans="2:10" ht="20.25" customHeight="1">
      <c r="B34" s="5" t="s">
        <v>590</v>
      </c>
      <c r="C34" s="244" t="s">
        <v>2</v>
      </c>
      <c r="D34" s="243" t="s">
        <v>2</v>
      </c>
      <c r="E34" s="241" t="s">
        <v>2</v>
      </c>
      <c r="F34" s="242" t="s">
        <v>2</v>
      </c>
      <c r="G34" s="241">
        <v>1</v>
      </c>
      <c r="H34" s="242">
        <v>2.6</v>
      </c>
      <c r="I34" s="241" t="s">
        <v>2</v>
      </c>
      <c r="J34" s="240" t="s">
        <v>2</v>
      </c>
    </row>
    <row r="35" spans="2:10" ht="20.25" customHeight="1">
      <c r="B35" s="5" t="s">
        <v>17</v>
      </c>
      <c r="C35" s="244">
        <v>1</v>
      </c>
      <c r="D35" s="243">
        <v>2.8</v>
      </c>
      <c r="E35" s="241" t="s">
        <v>2</v>
      </c>
      <c r="F35" s="242" t="s">
        <v>2</v>
      </c>
      <c r="G35" s="241" t="s">
        <v>2</v>
      </c>
      <c r="H35" s="242" t="s">
        <v>2</v>
      </c>
      <c r="I35" s="241" t="s">
        <v>2</v>
      </c>
      <c r="J35" s="240" t="s">
        <v>2</v>
      </c>
    </row>
    <row r="36" spans="2:10" ht="20.25" customHeight="1" thickBot="1">
      <c r="B36" s="5" t="s">
        <v>600</v>
      </c>
      <c r="C36" s="244" t="s">
        <v>2</v>
      </c>
      <c r="D36" s="243" t="s">
        <v>2</v>
      </c>
      <c r="E36" s="241">
        <v>2</v>
      </c>
      <c r="F36" s="242">
        <v>3.02</v>
      </c>
      <c r="G36" s="241" t="s">
        <v>2</v>
      </c>
      <c r="H36" s="242" t="s">
        <v>2</v>
      </c>
      <c r="I36" s="241" t="s">
        <v>2</v>
      </c>
      <c r="J36" s="240" t="s">
        <v>2</v>
      </c>
    </row>
    <row r="37" spans="2:10" ht="20.25" customHeight="1" thickBot="1">
      <c r="B37" s="239" t="s">
        <v>599</v>
      </c>
      <c r="C37" s="257">
        <v>64</v>
      </c>
      <c r="D37" s="258">
        <v>12192.32</v>
      </c>
      <c r="E37" s="237">
        <v>8</v>
      </c>
      <c r="F37" s="238">
        <v>618.62</v>
      </c>
      <c r="G37" s="237">
        <v>150</v>
      </c>
      <c r="H37" s="238">
        <v>7872.52</v>
      </c>
      <c r="I37" s="237">
        <v>74</v>
      </c>
      <c r="J37" s="236">
        <v>1010.54878</v>
      </c>
    </row>
    <row r="38" spans="2:10" ht="15.75" thickTop="1"/>
    <row r="39" spans="2:10">
      <c r="J39" s="224"/>
    </row>
    <row r="40" spans="2:10">
      <c r="H40" s="224"/>
    </row>
  </sheetData>
  <mergeCells count="5">
    <mergeCell ref="B3:B5"/>
    <mergeCell ref="C3:D3"/>
    <mergeCell ref="E3:F3"/>
    <mergeCell ref="G3:H3"/>
    <mergeCell ref="I3:J3"/>
  </mergeCells>
  <pageMargins left="0.17" right="0.17" top="0.25" bottom="0.75" header="0.3" footer="0.3"/>
  <pageSetup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4"/>
  <dimension ref="B2:H75"/>
  <sheetViews>
    <sheetView rightToLeft="1" zoomScale="120" zoomScaleNormal="120" workbookViewId="0"/>
  </sheetViews>
  <sheetFormatPr defaultRowHeight="15"/>
  <cols>
    <col min="1" max="1" width="9.140625" customWidth="1"/>
    <col min="2" max="2" width="40.5703125" customWidth="1"/>
    <col min="3" max="3" width="13.85546875" customWidth="1"/>
    <col min="4" max="4" width="13.7109375" customWidth="1"/>
    <col min="5" max="5" width="12" customWidth="1"/>
    <col min="6" max="6" width="15.140625" customWidth="1"/>
    <col min="7" max="7" width="14.42578125" customWidth="1"/>
    <col min="8" max="8" width="13.7109375" customWidth="1"/>
  </cols>
  <sheetData>
    <row r="2" spans="2:8" ht="22.5" thickBot="1">
      <c r="B2" s="13" t="s">
        <v>927</v>
      </c>
      <c r="C2" s="10"/>
      <c r="D2" s="10"/>
      <c r="E2" s="10"/>
      <c r="F2" s="10"/>
      <c r="G2" s="31"/>
      <c r="H2" s="10"/>
    </row>
    <row r="3" spans="2:8" ht="21" customHeight="1" thickTop="1">
      <c r="B3" s="629" t="s">
        <v>18</v>
      </c>
      <c r="C3" s="639" t="s">
        <v>19</v>
      </c>
      <c r="D3" s="641" t="s">
        <v>20</v>
      </c>
      <c r="E3" s="629" t="s">
        <v>21</v>
      </c>
      <c r="F3" s="41" t="s">
        <v>22</v>
      </c>
      <c r="G3" s="641" t="s">
        <v>23</v>
      </c>
      <c r="H3" s="635" t="s">
        <v>24</v>
      </c>
    </row>
    <row r="4" spans="2:8" ht="19.5" customHeight="1">
      <c r="B4" s="638"/>
      <c r="C4" s="640"/>
      <c r="D4" s="642"/>
      <c r="E4" s="638"/>
      <c r="F4" s="42" t="s">
        <v>141</v>
      </c>
      <c r="G4" s="642"/>
      <c r="H4" s="636"/>
    </row>
    <row r="5" spans="2:8" ht="25.5" customHeight="1">
      <c r="B5" s="12" t="s">
        <v>142</v>
      </c>
      <c r="C5" s="19"/>
      <c r="D5" s="32"/>
      <c r="E5" s="23"/>
      <c r="F5" s="43"/>
      <c r="G5" s="24"/>
      <c r="H5" s="24"/>
    </row>
    <row r="6" spans="2:8" ht="21.75" customHeight="1">
      <c r="B6" s="5" t="s">
        <v>180</v>
      </c>
      <c r="C6" s="6" t="s">
        <v>301</v>
      </c>
      <c r="D6" s="7" t="s">
        <v>180</v>
      </c>
      <c r="E6" s="8" t="s">
        <v>180</v>
      </c>
      <c r="F6" s="44">
        <v>1398</v>
      </c>
      <c r="G6" s="39">
        <v>1027</v>
      </c>
      <c r="H6" s="45">
        <v>385</v>
      </c>
    </row>
    <row r="7" spans="2:8" ht="21.75" customHeight="1">
      <c r="B7" s="5" t="s">
        <v>25</v>
      </c>
      <c r="C7" s="6" t="s">
        <v>26</v>
      </c>
      <c r="D7" s="7" t="s">
        <v>27</v>
      </c>
      <c r="E7" s="8" t="s">
        <v>27</v>
      </c>
      <c r="F7" s="44">
        <v>1394</v>
      </c>
      <c r="G7" s="40">
        <v>708.3</v>
      </c>
      <c r="H7" s="46">
        <v>1999</v>
      </c>
    </row>
    <row r="8" spans="2:8" ht="21.75" customHeight="1">
      <c r="B8" s="5" t="s">
        <v>28</v>
      </c>
      <c r="C8" s="6" t="s">
        <v>5</v>
      </c>
      <c r="D8" s="7" t="s">
        <v>29</v>
      </c>
      <c r="E8" s="8" t="s">
        <v>29</v>
      </c>
      <c r="F8" s="44">
        <v>1367</v>
      </c>
      <c r="G8" s="40">
        <v>2529.5</v>
      </c>
      <c r="H8" s="46">
        <v>900</v>
      </c>
    </row>
    <row r="9" spans="2:8" ht="21.75" customHeight="1">
      <c r="B9" s="5" t="s">
        <v>30</v>
      </c>
      <c r="C9" s="6" t="s">
        <v>6</v>
      </c>
      <c r="D9" s="7" t="s">
        <v>31</v>
      </c>
      <c r="E9" s="8" t="s">
        <v>32</v>
      </c>
      <c r="F9" s="44" t="s">
        <v>33</v>
      </c>
      <c r="G9" s="39">
        <v>1028</v>
      </c>
      <c r="H9" s="45">
        <v>2232</v>
      </c>
    </row>
    <row r="10" spans="2:8" ht="21.75" customHeight="1">
      <c r="B10" s="5" t="s">
        <v>34</v>
      </c>
      <c r="C10" s="6" t="s">
        <v>7</v>
      </c>
      <c r="D10" s="7" t="s">
        <v>155</v>
      </c>
      <c r="E10" s="8" t="s">
        <v>35</v>
      </c>
      <c r="F10" s="47" t="s">
        <v>36</v>
      </c>
      <c r="G10" s="40">
        <v>532.5</v>
      </c>
      <c r="H10" s="46">
        <v>2439</v>
      </c>
    </row>
    <row r="11" spans="2:8" ht="21.75" customHeight="1">
      <c r="B11" s="5" t="s">
        <v>37</v>
      </c>
      <c r="C11" s="6" t="s">
        <v>155</v>
      </c>
      <c r="D11" s="7" t="s">
        <v>155</v>
      </c>
      <c r="E11" s="8" t="s">
        <v>38</v>
      </c>
      <c r="F11" s="47" t="s">
        <v>39</v>
      </c>
      <c r="G11" s="40">
        <v>845</v>
      </c>
      <c r="H11" s="46">
        <v>2719</v>
      </c>
    </row>
    <row r="12" spans="2:8" ht="25.5" customHeight="1">
      <c r="B12" s="5" t="s">
        <v>40</v>
      </c>
      <c r="C12" s="6" t="s">
        <v>155</v>
      </c>
      <c r="D12" s="7" t="s">
        <v>155</v>
      </c>
      <c r="E12" s="8" t="s">
        <v>42</v>
      </c>
      <c r="F12" s="47" t="s">
        <v>43</v>
      </c>
      <c r="G12" s="40">
        <v>372</v>
      </c>
      <c r="H12" s="46">
        <v>256</v>
      </c>
    </row>
    <row r="13" spans="2:8" ht="21" customHeight="1">
      <c r="B13" s="5" t="s">
        <v>44</v>
      </c>
      <c r="C13" s="6" t="s">
        <v>155</v>
      </c>
      <c r="D13" s="7" t="s">
        <v>45</v>
      </c>
      <c r="E13" s="8" t="s">
        <v>45</v>
      </c>
      <c r="F13" s="47" t="s">
        <v>330</v>
      </c>
      <c r="G13" s="40">
        <v>352</v>
      </c>
      <c r="H13" s="46">
        <v>2650</v>
      </c>
    </row>
    <row r="14" spans="2:8" ht="21" customHeight="1">
      <c r="B14" s="5" t="s">
        <v>46</v>
      </c>
      <c r="C14" s="6" t="s">
        <v>155</v>
      </c>
      <c r="D14" s="7" t="s">
        <v>47</v>
      </c>
      <c r="E14" s="8" t="s">
        <v>47</v>
      </c>
      <c r="F14" s="44">
        <v>1381</v>
      </c>
      <c r="G14" s="39">
        <v>220</v>
      </c>
      <c r="H14" s="45">
        <v>5274</v>
      </c>
    </row>
    <row r="15" spans="2:8" ht="21" customHeight="1">
      <c r="B15" s="5" t="s">
        <v>48</v>
      </c>
      <c r="C15" s="6" t="s">
        <v>155</v>
      </c>
      <c r="D15" s="7" t="s">
        <v>41</v>
      </c>
      <c r="E15" s="8" t="s">
        <v>49</v>
      </c>
      <c r="F15" s="44" t="s">
        <v>50</v>
      </c>
      <c r="G15" s="39">
        <v>230</v>
      </c>
      <c r="H15" s="45">
        <v>4671</v>
      </c>
    </row>
    <row r="16" spans="2:8" ht="21" customHeight="1">
      <c r="B16" s="5" t="s">
        <v>51</v>
      </c>
      <c r="C16" s="6" t="s">
        <v>155</v>
      </c>
      <c r="D16" s="7" t="s">
        <v>52</v>
      </c>
      <c r="E16" s="8" t="s">
        <v>52</v>
      </c>
      <c r="F16" s="44" t="s">
        <v>53</v>
      </c>
      <c r="G16" s="40">
        <v>508.5</v>
      </c>
      <c r="H16" s="46">
        <v>1274</v>
      </c>
    </row>
    <row r="17" spans="2:8" ht="21" customHeight="1">
      <c r="B17" s="5" t="s">
        <v>60</v>
      </c>
      <c r="C17" s="6" t="s">
        <v>61</v>
      </c>
      <c r="D17" s="7" t="s">
        <v>62</v>
      </c>
      <c r="E17" s="8" t="s">
        <v>60</v>
      </c>
      <c r="F17" s="44" t="s">
        <v>280</v>
      </c>
      <c r="G17" s="39">
        <v>828</v>
      </c>
      <c r="H17" s="45">
        <v>338</v>
      </c>
    </row>
    <row r="18" spans="2:8" s="9" customFormat="1" ht="21" customHeight="1">
      <c r="B18" s="5" t="s">
        <v>58</v>
      </c>
      <c r="C18" s="6" t="s">
        <v>14</v>
      </c>
      <c r="D18" s="7" t="s">
        <v>331</v>
      </c>
      <c r="E18" s="8" t="s">
        <v>58</v>
      </c>
      <c r="F18" s="44" t="s">
        <v>59</v>
      </c>
      <c r="G18" s="39">
        <v>1756</v>
      </c>
      <c r="H18" s="45">
        <v>215</v>
      </c>
    </row>
    <row r="19" spans="2:8" ht="21" customHeight="1">
      <c r="B19" s="15" t="s">
        <v>54</v>
      </c>
      <c r="C19" s="16" t="s">
        <v>15</v>
      </c>
      <c r="D19" s="17" t="s">
        <v>55</v>
      </c>
      <c r="E19" s="18" t="s">
        <v>56</v>
      </c>
      <c r="F19" s="48" t="s">
        <v>57</v>
      </c>
      <c r="G19" s="225">
        <v>2407</v>
      </c>
      <c r="H19" s="49">
        <v>4.3</v>
      </c>
    </row>
    <row r="20" spans="2:8" ht="25.5" customHeight="1">
      <c r="B20" s="12" t="s">
        <v>143</v>
      </c>
      <c r="C20" s="19"/>
      <c r="D20" s="20"/>
      <c r="E20" s="21"/>
      <c r="F20" s="28"/>
      <c r="G20" s="40"/>
      <c r="H20" s="46"/>
    </row>
    <row r="21" spans="2:8" ht="23.25" customHeight="1">
      <c r="B21" s="5" t="s">
        <v>63</v>
      </c>
      <c r="C21" s="6" t="s">
        <v>332</v>
      </c>
      <c r="D21" s="7" t="s">
        <v>64</v>
      </c>
      <c r="E21" s="8" t="s">
        <v>64</v>
      </c>
      <c r="F21" s="44">
        <v>1350</v>
      </c>
      <c r="G21" s="40">
        <v>778.3</v>
      </c>
      <c r="H21" s="46">
        <v>1374</v>
      </c>
    </row>
    <row r="22" spans="2:8" ht="23.25" customHeight="1">
      <c r="B22" s="5" t="s">
        <v>65</v>
      </c>
      <c r="C22" s="6" t="s">
        <v>4</v>
      </c>
      <c r="D22" s="7" t="s">
        <v>64</v>
      </c>
      <c r="E22" s="8" t="s">
        <v>66</v>
      </c>
      <c r="F22" s="44">
        <v>1381</v>
      </c>
      <c r="G22" s="223" t="s">
        <v>67</v>
      </c>
      <c r="H22" s="46">
        <v>12</v>
      </c>
    </row>
    <row r="23" spans="2:8" ht="23.25" customHeight="1">
      <c r="B23" s="5" t="s">
        <v>68</v>
      </c>
      <c r="C23" s="6" t="s">
        <v>69</v>
      </c>
      <c r="D23" s="7" t="s">
        <v>70</v>
      </c>
      <c r="E23" s="8" t="s">
        <v>70</v>
      </c>
      <c r="F23" s="44">
        <v>1349</v>
      </c>
      <c r="G23" s="40">
        <v>2063</v>
      </c>
      <c r="H23" s="46">
        <v>1471</v>
      </c>
    </row>
    <row r="24" spans="2:8" ht="23.25" customHeight="1">
      <c r="B24" s="5" t="s">
        <v>71</v>
      </c>
      <c r="C24" s="6" t="s">
        <v>72</v>
      </c>
      <c r="D24" s="7" t="s">
        <v>73</v>
      </c>
      <c r="E24" s="8" t="s">
        <v>74</v>
      </c>
      <c r="F24" s="44">
        <v>1340</v>
      </c>
      <c r="G24" s="40">
        <v>1765.3</v>
      </c>
      <c r="H24" s="46">
        <v>183</v>
      </c>
    </row>
    <row r="25" spans="2:8" ht="23.25" customHeight="1">
      <c r="B25" s="5" t="s">
        <v>79</v>
      </c>
      <c r="C25" s="6" t="s">
        <v>155</v>
      </c>
      <c r="D25" s="7" t="s">
        <v>80</v>
      </c>
      <c r="E25" s="8" t="s">
        <v>80</v>
      </c>
      <c r="F25" s="44">
        <v>1385</v>
      </c>
      <c r="G25" s="40">
        <v>1780</v>
      </c>
      <c r="H25" s="46">
        <v>420</v>
      </c>
    </row>
    <row r="26" spans="2:8" ht="23.25" customHeight="1">
      <c r="B26" s="5" t="s">
        <v>75</v>
      </c>
      <c r="C26" s="6" t="s">
        <v>5</v>
      </c>
      <c r="D26" s="7" t="s">
        <v>76</v>
      </c>
      <c r="E26" s="8" t="s">
        <v>77</v>
      </c>
      <c r="F26" s="44" t="s">
        <v>78</v>
      </c>
      <c r="G26" s="40">
        <v>1612</v>
      </c>
      <c r="H26" s="46">
        <v>82.5</v>
      </c>
    </row>
    <row r="27" spans="2:8" ht="23.25" customHeight="1">
      <c r="B27" s="5" t="s">
        <v>81</v>
      </c>
      <c r="C27" s="6" t="s">
        <v>155</v>
      </c>
      <c r="D27" s="7" t="s">
        <v>155</v>
      </c>
      <c r="E27" s="8" t="s">
        <v>66</v>
      </c>
      <c r="F27" s="44">
        <v>1388</v>
      </c>
      <c r="G27" s="52" t="s">
        <v>67</v>
      </c>
      <c r="H27" s="45">
        <v>1.7999999999999999E-2</v>
      </c>
    </row>
    <row r="28" spans="2:8" ht="23.25" customHeight="1">
      <c r="B28" s="5" t="s">
        <v>82</v>
      </c>
      <c r="C28" s="6" t="s">
        <v>83</v>
      </c>
      <c r="D28" s="7" t="s">
        <v>84</v>
      </c>
      <c r="E28" s="8" t="s">
        <v>155</v>
      </c>
      <c r="F28" s="44">
        <v>1383</v>
      </c>
      <c r="G28" s="52" t="s">
        <v>155</v>
      </c>
      <c r="H28" s="45">
        <v>0.08</v>
      </c>
    </row>
    <row r="29" spans="2:8" ht="23.25" customHeight="1">
      <c r="B29" s="5" t="s">
        <v>85</v>
      </c>
      <c r="C29" s="6" t="s">
        <v>9</v>
      </c>
      <c r="D29" s="7" t="s">
        <v>86</v>
      </c>
      <c r="E29" s="8" t="s">
        <v>87</v>
      </c>
      <c r="F29" s="44">
        <v>1386</v>
      </c>
      <c r="G29" s="40">
        <v>2115</v>
      </c>
      <c r="H29" s="46">
        <v>440</v>
      </c>
    </row>
    <row r="30" spans="2:8" ht="23.25" customHeight="1">
      <c r="B30" s="5" t="s">
        <v>88</v>
      </c>
      <c r="C30" s="6" t="s">
        <v>11</v>
      </c>
      <c r="D30" s="7" t="s">
        <v>89</v>
      </c>
      <c r="E30" s="8" t="s">
        <v>90</v>
      </c>
      <c r="F30" s="44">
        <v>1376</v>
      </c>
      <c r="G30" s="40">
        <v>1187.7</v>
      </c>
      <c r="H30" s="46">
        <v>353</v>
      </c>
    </row>
    <row r="31" spans="2:8" ht="23.25" customHeight="1">
      <c r="B31" s="5" t="s">
        <v>91</v>
      </c>
      <c r="C31" s="6" t="s">
        <v>92</v>
      </c>
      <c r="D31" s="7" t="s">
        <v>93</v>
      </c>
      <c r="E31" s="8" t="s">
        <v>94</v>
      </c>
      <c r="F31" s="44">
        <v>1343</v>
      </c>
      <c r="G31" s="40">
        <v>273.82</v>
      </c>
      <c r="H31" s="46">
        <v>1189</v>
      </c>
    </row>
    <row r="32" spans="2:8" ht="23.25" customHeight="1">
      <c r="B32" s="5" t="s">
        <v>95</v>
      </c>
      <c r="C32" s="6" t="s">
        <v>15</v>
      </c>
      <c r="D32" s="7" t="s">
        <v>96</v>
      </c>
      <c r="E32" s="8" t="s">
        <v>97</v>
      </c>
      <c r="F32" s="44">
        <v>1388</v>
      </c>
      <c r="G32" s="40">
        <v>489.55</v>
      </c>
      <c r="H32" s="46">
        <v>164</v>
      </c>
    </row>
    <row r="33" spans="2:8" s="9" customFormat="1" ht="23.25" customHeight="1">
      <c r="B33" s="15" t="s">
        <v>98</v>
      </c>
      <c r="C33" s="16" t="s">
        <v>99</v>
      </c>
      <c r="D33" s="17" t="s">
        <v>100</v>
      </c>
      <c r="E33" s="18" t="s">
        <v>101</v>
      </c>
      <c r="F33" s="48">
        <v>1375</v>
      </c>
      <c r="G33" s="225">
        <v>1171.5</v>
      </c>
      <c r="H33" s="49">
        <v>277.2</v>
      </c>
    </row>
    <row r="34" spans="2:8" ht="23.25" customHeight="1">
      <c r="B34" s="12" t="s">
        <v>144</v>
      </c>
      <c r="C34" s="19"/>
      <c r="D34" s="20"/>
      <c r="E34" s="21"/>
      <c r="F34" s="28"/>
      <c r="G34" s="40"/>
      <c r="H34" s="46"/>
    </row>
    <row r="35" spans="2:8" ht="23.25" customHeight="1">
      <c r="B35" s="5" t="s">
        <v>102</v>
      </c>
      <c r="C35" s="6" t="s">
        <v>3</v>
      </c>
      <c r="D35" s="7" t="s">
        <v>103</v>
      </c>
      <c r="E35" s="8" t="s">
        <v>103</v>
      </c>
      <c r="F35" s="44">
        <v>1351</v>
      </c>
      <c r="G35" s="40">
        <v>1358.5</v>
      </c>
      <c r="H35" s="46">
        <v>198</v>
      </c>
    </row>
    <row r="36" spans="2:8" ht="29.25" customHeight="1">
      <c r="B36" s="5" t="s">
        <v>104</v>
      </c>
      <c r="C36" s="6" t="s">
        <v>69</v>
      </c>
      <c r="D36" s="7" t="s">
        <v>105</v>
      </c>
      <c r="E36" s="8" t="s">
        <v>66</v>
      </c>
      <c r="F36" s="44">
        <v>1375</v>
      </c>
      <c r="G36" s="50" t="s">
        <v>67</v>
      </c>
      <c r="H36" s="51" t="s">
        <v>106</v>
      </c>
    </row>
    <row r="37" spans="2:8" ht="23.25" customHeight="1">
      <c r="B37" s="5" t="s">
        <v>132</v>
      </c>
      <c r="C37" s="6" t="s">
        <v>83</v>
      </c>
      <c r="D37" s="7" t="s">
        <v>132</v>
      </c>
      <c r="E37" s="8" t="s">
        <v>155</v>
      </c>
      <c r="F37" s="44">
        <v>1388</v>
      </c>
      <c r="G37" s="50" t="s">
        <v>155</v>
      </c>
      <c r="H37" s="46">
        <v>2.5000000000000001E-2</v>
      </c>
    </row>
    <row r="38" spans="2:8" ht="23.25" customHeight="1">
      <c r="B38" s="5" t="s">
        <v>297</v>
      </c>
      <c r="C38" s="6" t="s">
        <v>281</v>
      </c>
      <c r="D38" s="7" t="s">
        <v>282</v>
      </c>
      <c r="E38" s="8" t="s">
        <v>155</v>
      </c>
      <c r="F38" s="44">
        <v>1397</v>
      </c>
      <c r="G38" s="52" t="s">
        <v>155</v>
      </c>
      <c r="H38" s="45">
        <v>1.0001</v>
      </c>
    </row>
    <row r="39" spans="2:8" ht="23.25" customHeight="1">
      <c r="B39" s="5" t="s">
        <v>107</v>
      </c>
      <c r="C39" s="6" t="s">
        <v>9</v>
      </c>
      <c r="D39" s="7" t="s">
        <v>108</v>
      </c>
      <c r="E39" s="8" t="s">
        <v>109</v>
      </c>
      <c r="F39" s="44">
        <v>1368</v>
      </c>
      <c r="G39" s="40">
        <v>1676.5</v>
      </c>
      <c r="H39" s="46">
        <v>961</v>
      </c>
    </row>
    <row r="40" spans="2:8" ht="27.75" customHeight="1">
      <c r="B40" s="5" t="s">
        <v>110</v>
      </c>
      <c r="C40" s="6" t="s">
        <v>155</v>
      </c>
      <c r="D40" s="7" t="s">
        <v>111</v>
      </c>
      <c r="E40" s="8" t="s">
        <v>66</v>
      </c>
      <c r="F40" s="44">
        <v>1373</v>
      </c>
      <c r="G40" s="181" t="s">
        <v>67</v>
      </c>
      <c r="H40" s="45">
        <v>2.9999999999999997E-4</v>
      </c>
    </row>
    <row r="41" spans="2:8" ht="27.75" customHeight="1">
      <c r="B41" s="5" t="s">
        <v>296</v>
      </c>
      <c r="C41" s="6" t="s">
        <v>10</v>
      </c>
      <c r="D41" s="7" t="s">
        <v>333</v>
      </c>
      <c r="E41" s="8" t="s">
        <v>155</v>
      </c>
      <c r="F41" s="44">
        <v>1396</v>
      </c>
      <c r="G41" s="181" t="s">
        <v>155</v>
      </c>
      <c r="H41" s="53" t="s">
        <v>138</v>
      </c>
    </row>
    <row r="42" spans="2:8" ht="23.25" customHeight="1">
      <c r="B42" s="5" t="s">
        <v>302</v>
      </c>
      <c r="C42" s="6" t="s">
        <v>155</v>
      </c>
      <c r="D42" s="7" t="s">
        <v>303</v>
      </c>
      <c r="E42" s="8" t="s">
        <v>155</v>
      </c>
      <c r="F42" s="44">
        <v>1398</v>
      </c>
      <c r="G42" s="181" t="s">
        <v>155</v>
      </c>
      <c r="H42" s="51" t="s">
        <v>106</v>
      </c>
    </row>
    <row r="43" spans="2:8" ht="23.25" customHeight="1">
      <c r="B43" s="5" t="s">
        <v>304</v>
      </c>
      <c r="C43" s="6" t="s">
        <v>155</v>
      </c>
      <c r="D43" s="7" t="s">
        <v>155</v>
      </c>
      <c r="E43" s="8" t="s">
        <v>155</v>
      </c>
      <c r="F43" s="54" t="s">
        <v>155</v>
      </c>
      <c r="G43" s="181" t="s">
        <v>155</v>
      </c>
      <c r="H43" s="51" t="s">
        <v>155</v>
      </c>
    </row>
    <row r="44" spans="2:8" ht="27" customHeight="1">
      <c r="B44" s="5" t="s">
        <v>334</v>
      </c>
      <c r="C44" s="6" t="s">
        <v>113</v>
      </c>
      <c r="D44" s="7" t="s">
        <v>114</v>
      </c>
      <c r="E44" s="8" t="s">
        <v>112</v>
      </c>
      <c r="F44" s="44">
        <v>1394</v>
      </c>
      <c r="G44" s="39">
        <v>1475</v>
      </c>
      <c r="H44" s="45">
        <v>300</v>
      </c>
    </row>
    <row r="45" spans="2:8" ht="23.25" customHeight="1">
      <c r="B45" s="5" t="s">
        <v>115</v>
      </c>
      <c r="C45" s="6" t="s">
        <v>12</v>
      </c>
      <c r="D45" s="7" t="s">
        <v>116</v>
      </c>
      <c r="E45" s="8" t="s">
        <v>66</v>
      </c>
      <c r="F45" s="44">
        <v>1390</v>
      </c>
      <c r="G45" s="50" t="s">
        <v>67</v>
      </c>
      <c r="H45" s="46">
        <v>0.05</v>
      </c>
    </row>
    <row r="46" spans="2:8" ht="23.25" customHeight="1">
      <c r="B46" s="5" t="s">
        <v>117</v>
      </c>
      <c r="C46" s="6" t="s">
        <v>118</v>
      </c>
      <c r="D46" s="7" t="s">
        <v>119</v>
      </c>
      <c r="E46" s="8" t="s">
        <v>120</v>
      </c>
      <c r="F46" s="44">
        <v>1386</v>
      </c>
      <c r="G46" s="50" t="s">
        <v>155</v>
      </c>
      <c r="H46" s="46">
        <v>2.52E-4</v>
      </c>
    </row>
    <row r="47" spans="2:8" ht="23.25" customHeight="1">
      <c r="B47" s="5" t="s">
        <v>121</v>
      </c>
      <c r="C47" s="6" t="s">
        <v>155</v>
      </c>
      <c r="D47" s="7" t="s">
        <v>155</v>
      </c>
      <c r="E47" s="8" t="s">
        <v>66</v>
      </c>
      <c r="F47" s="44">
        <v>1383</v>
      </c>
      <c r="G47" s="50" t="s">
        <v>155</v>
      </c>
      <c r="H47" s="46">
        <v>0.03</v>
      </c>
    </row>
    <row r="48" spans="2:8" ht="23.25" customHeight="1">
      <c r="B48" s="5" t="s">
        <v>122</v>
      </c>
      <c r="C48" s="6" t="s">
        <v>155</v>
      </c>
      <c r="D48" s="7" t="s">
        <v>123</v>
      </c>
      <c r="E48" s="8" t="s">
        <v>155</v>
      </c>
      <c r="F48" s="44">
        <v>1385</v>
      </c>
      <c r="G48" s="50" t="s">
        <v>155</v>
      </c>
      <c r="H48" s="46">
        <v>2.8299999999999999E-4</v>
      </c>
    </row>
    <row r="49" spans="2:8" ht="23.25" customHeight="1">
      <c r="B49" s="5" t="s">
        <v>124</v>
      </c>
      <c r="C49" s="6" t="s">
        <v>155</v>
      </c>
      <c r="D49" s="7" t="s">
        <v>155</v>
      </c>
      <c r="E49" s="8" t="s">
        <v>155</v>
      </c>
      <c r="F49" s="54" t="s">
        <v>155</v>
      </c>
      <c r="G49" s="50" t="s">
        <v>155</v>
      </c>
      <c r="H49" s="55" t="s">
        <v>106</v>
      </c>
    </row>
    <row r="50" spans="2:8" ht="23.25" customHeight="1">
      <c r="B50" s="5" t="s">
        <v>125</v>
      </c>
      <c r="C50" s="6" t="s">
        <v>155</v>
      </c>
      <c r="D50" s="7" t="s">
        <v>119</v>
      </c>
      <c r="E50" s="8" t="s">
        <v>155</v>
      </c>
      <c r="F50" s="44">
        <v>1383</v>
      </c>
      <c r="G50" s="52" t="s">
        <v>155</v>
      </c>
      <c r="H50" s="45">
        <v>2.7E-4</v>
      </c>
    </row>
    <row r="51" spans="2:8" ht="23.25" customHeight="1">
      <c r="B51" s="5" t="s">
        <v>133</v>
      </c>
      <c r="C51" s="6" t="s">
        <v>134</v>
      </c>
      <c r="D51" s="7" t="s">
        <v>135</v>
      </c>
      <c r="E51" s="8" t="s">
        <v>155</v>
      </c>
      <c r="F51" s="44">
        <v>1393</v>
      </c>
      <c r="G51" s="52" t="s">
        <v>155</v>
      </c>
      <c r="H51" s="45">
        <v>5</v>
      </c>
    </row>
    <row r="52" spans="2:8" s="9" customFormat="1" ht="23.25" customHeight="1">
      <c r="B52" s="5" t="s">
        <v>295</v>
      </c>
      <c r="C52" s="6" t="s">
        <v>155</v>
      </c>
      <c r="D52" s="7" t="s">
        <v>136</v>
      </c>
      <c r="E52" s="8" t="s">
        <v>136</v>
      </c>
      <c r="F52" s="44">
        <v>1396</v>
      </c>
      <c r="G52" s="40">
        <v>212.6</v>
      </c>
      <c r="H52" s="46">
        <v>105</v>
      </c>
    </row>
    <row r="53" spans="2:8" ht="23.25" customHeight="1">
      <c r="B53" s="5" t="s">
        <v>546</v>
      </c>
      <c r="C53" s="6" t="s">
        <v>155</v>
      </c>
      <c r="D53" s="56" t="s">
        <v>318</v>
      </c>
      <c r="E53" s="8" t="s">
        <v>66</v>
      </c>
      <c r="F53" s="44">
        <v>1398</v>
      </c>
      <c r="G53" s="50" t="s">
        <v>67</v>
      </c>
      <c r="H53" s="51" t="s">
        <v>106</v>
      </c>
    </row>
    <row r="54" spans="2:8" ht="23.25" customHeight="1">
      <c r="B54" s="5" t="s">
        <v>126</v>
      </c>
      <c r="C54" s="6" t="s">
        <v>15</v>
      </c>
      <c r="D54" s="7" t="s">
        <v>127</v>
      </c>
      <c r="E54" s="8" t="s">
        <v>155</v>
      </c>
      <c r="F54" s="44">
        <v>1373</v>
      </c>
      <c r="G54" s="52" t="s">
        <v>155</v>
      </c>
      <c r="H54" s="45">
        <v>1E-4</v>
      </c>
    </row>
    <row r="55" spans="2:8" ht="23.25" customHeight="1">
      <c r="B55" s="5" t="s">
        <v>305</v>
      </c>
      <c r="C55" s="6" t="s">
        <v>155</v>
      </c>
      <c r="D55" s="7" t="s">
        <v>303</v>
      </c>
      <c r="E55" s="8" t="s">
        <v>155</v>
      </c>
      <c r="F55" s="44">
        <v>1398</v>
      </c>
      <c r="G55" s="52" t="s">
        <v>155</v>
      </c>
      <c r="H55" s="51" t="s">
        <v>106</v>
      </c>
    </row>
    <row r="56" spans="2:8" ht="28.5" customHeight="1">
      <c r="B56" s="5" t="s">
        <v>128</v>
      </c>
      <c r="C56" s="6" t="s">
        <v>16</v>
      </c>
      <c r="D56" s="7" t="s">
        <v>129</v>
      </c>
      <c r="E56" s="8" t="s">
        <v>101</v>
      </c>
      <c r="F56" s="44">
        <v>1376</v>
      </c>
      <c r="G56" s="52" t="s">
        <v>155</v>
      </c>
      <c r="H56" s="46">
        <v>2.3E-2</v>
      </c>
    </row>
    <row r="57" spans="2:8" ht="23.25" customHeight="1">
      <c r="B57" s="15" t="s">
        <v>130</v>
      </c>
      <c r="C57" s="16" t="s">
        <v>17</v>
      </c>
      <c r="D57" s="17" t="s">
        <v>131</v>
      </c>
      <c r="E57" s="18" t="s">
        <v>66</v>
      </c>
      <c r="F57" s="48">
        <v>1378</v>
      </c>
      <c r="G57" s="57" t="s">
        <v>155</v>
      </c>
      <c r="H57" s="49">
        <v>2.9999999999999997E-4</v>
      </c>
    </row>
    <row r="58" spans="2:8" ht="25.5" customHeight="1">
      <c r="B58" s="12" t="s">
        <v>145</v>
      </c>
      <c r="C58" s="19"/>
      <c r="D58" s="32"/>
      <c r="E58" s="23"/>
      <c r="F58" s="28"/>
      <c r="G58" s="58"/>
      <c r="H58" s="46"/>
    </row>
    <row r="59" spans="2:8" ht="25.5" customHeight="1">
      <c r="B59" s="5" t="s">
        <v>298</v>
      </c>
      <c r="C59" s="6" t="s">
        <v>306</v>
      </c>
      <c r="D59" s="7" t="s">
        <v>137</v>
      </c>
      <c r="E59" s="8" t="s">
        <v>66</v>
      </c>
      <c r="F59" s="44">
        <v>1392</v>
      </c>
      <c r="G59" s="52" t="s">
        <v>183</v>
      </c>
      <c r="H59" s="53" t="s">
        <v>138</v>
      </c>
    </row>
    <row r="60" spans="2:8" ht="23.25" customHeight="1">
      <c r="B60" s="22" t="s">
        <v>547</v>
      </c>
      <c r="C60" s="6" t="s">
        <v>7</v>
      </c>
      <c r="D60" s="7" t="s">
        <v>307</v>
      </c>
      <c r="E60" s="8" t="s">
        <v>155</v>
      </c>
      <c r="F60" s="44">
        <v>1399</v>
      </c>
      <c r="G60" s="52" t="s">
        <v>2</v>
      </c>
      <c r="H60" s="51" t="s">
        <v>106</v>
      </c>
    </row>
    <row r="61" spans="2:8" ht="25.5" customHeight="1">
      <c r="B61" s="5" t="s">
        <v>308</v>
      </c>
      <c r="C61" s="6" t="s">
        <v>309</v>
      </c>
      <c r="D61" s="33" t="s">
        <v>310</v>
      </c>
      <c r="E61" s="8" t="s">
        <v>155</v>
      </c>
      <c r="F61" s="44">
        <v>1394</v>
      </c>
      <c r="G61" s="50" t="s">
        <v>183</v>
      </c>
      <c r="H61" s="50" t="s">
        <v>155</v>
      </c>
    </row>
    <row r="62" spans="2:8" ht="21" customHeight="1">
      <c r="B62" s="5" t="s">
        <v>311</v>
      </c>
      <c r="C62" s="6" t="s">
        <v>134</v>
      </c>
      <c r="D62" s="33" t="s">
        <v>312</v>
      </c>
      <c r="E62" s="8" t="s">
        <v>155</v>
      </c>
      <c r="F62" s="44">
        <v>1398</v>
      </c>
      <c r="G62" s="50" t="s">
        <v>155</v>
      </c>
      <c r="H62" s="50" t="s">
        <v>155</v>
      </c>
    </row>
    <row r="63" spans="2:8" ht="25.5" customHeight="1">
      <c r="B63" s="5" t="s">
        <v>139</v>
      </c>
      <c r="C63" s="6" t="s">
        <v>14</v>
      </c>
      <c r="D63" s="7" t="s">
        <v>283</v>
      </c>
      <c r="E63" s="8" t="s">
        <v>155</v>
      </c>
      <c r="F63" s="44">
        <v>1380</v>
      </c>
      <c r="G63" s="50" t="s">
        <v>155</v>
      </c>
      <c r="H63" s="46">
        <v>1.2E-4</v>
      </c>
    </row>
    <row r="64" spans="2:8" ht="25.5" customHeight="1">
      <c r="B64" s="5" t="s">
        <v>140</v>
      </c>
      <c r="C64" s="6" t="s">
        <v>155</v>
      </c>
      <c r="D64" s="7" t="s">
        <v>155</v>
      </c>
      <c r="E64" s="8" t="s">
        <v>155</v>
      </c>
      <c r="F64" s="44">
        <v>1384</v>
      </c>
      <c r="G64" s="52" t="s">
        <v>155</v>
      </c>
      <c r="H64" s="45">
        <v>1.2E-4</v>
      </c>
    </row>
    <row r="65" spans="2:8" ht="25.5" customHeight="1">
      <c r="B65" s="5" t="s">
        <v>313</v>
      </c>
      <c r="C65" s="6" t="s">
        <v>155</v>
      </c>
      <c r="D65" s="7" t="s">
        <v>137</v>
      </c>
      <c r="E65" s="8" t="s">
        <v>155</v>
      </c>
      <c r="F65" s="44">
        <v>1395</v>
      </c>
      <c r="G65" s="52" t="s">
        <v>155</v>
      </c>
      <c r="H65" s="51" t="s">
        <v>106</v>
      </c>
    </row>
    <row r="66" spans="2:8" ht="23.25" customHeight="1">
      <c r="B66" s="61" t="s">
        <v>548</v>
      </c>
      <c r="C66" s="6" t="s">
        <v>155</v>
      </c>
      <c r="D66" s="59" t="s">
        <v>335</v>
      </c>
      <c r="E66" s="8" t="s">
        <v>155</v>
      </c>
      <c r="F66" s="44">
        <v>1399</v>
      </c>
      <c r="G66" s="60" t="s">
        <v>155</v>
      </c>
      <c r="H66" s="60" t="s">
        <v>155</v>
      </c>
    </row>
    <row r="67" spans="2:8" ht="23.25" customHeight="1">
      <c r="B67" s="5" t="s">
        <v>314</v>
      </c>
      <c r="C67" s="6" t="s">
        <v>15</v>
      </c>
      <c r="D67" s="59" t="s">
        <v>96</v>
      </c>
      <c r="E67" s="8" t="s">
        <v>315</v>
      </c>
      <c r="F67" s="44">
        <v>1398</v>
      </c>
      <c r="G67" s="39">
        <v>489.55</v>
      </c>
      <c r="H67" s="46">
        <v>164.2</v>
      </c>
    </row>
    <row r="68" spans="2:8" ht="23.25" customHeight="1">
      <c r="B68" s="5" t="s">
        <v>316</v>
      </c>
      <c r="C68" s="6" t="s">
        <v>155</v>
      </c>
      <c r="D68" s="59" t="s">
        <v>303</v>
      </c>
      <c r="E68" s="8" t="s">
        <v>66</v>
      </c>
      <c r="F68" s="620" t="s">
        <v>155</v>
      </c>
      <c r="G68" s="60" t="s">
        <v>183</v>
      </c>
      <c r="H68" s="62" t="s">
        <v>106</v>
      </c>
    </row>
    <row r="69" spans="2:8" ht="31.5" customHeight="1">
      <c r="B69" s="5" t="s">
        <v>317</v>
      </c>
      <c r="C69" s="6" t="s">
        <v>99</v>
      </c>
      <c r="D69" s="59" t="s">
        <v>137</v>
      </c>
      <c r="E69" s="8" t="s">
        <v>155</v>
      </c>
      <c r="F69" s="44">
        <v>1395</v>
      </c>
      <c r="G69" s="60" t="s">
        <v>155</v>
      </c>
      <c r="H69" s="129" t="s">
        <v>2</v>
      </c>
    </row>
    <row r="70" spans="2:8" ht="25.5" customHeight="1">
      <c r="B70" s="5" t="s">
        <v>565</v>
      </c>
      <c r="C70" s="6" t="s">
        <v>10</v>
      </c>
      <c r="D70" s="59" t="s">
        <v>303</v>
      </c>
      <c r="E70" s="8" t="s">
        <v>155</v>
      </c>
      <c r="F70" s="44">
        <v>1401</v>
      </c>
      <c r="G70" s="60" t="s">
        <v>67</v>
      </c>
      <c r="H70" s="62" t="s">
        <v>106</v>
      </c>
    </row>
    <row r="71" spans="2:8" ht="36" customHeight="1">
      <c r="B71" s="5" t="s">
        <v>552</v>
      </c>
      <c r="C71" s="6" t="s">
        <v>306</v>
      </c>
      <c r="D71" s="59" t="s">
        <v>479</v>
      </c>
      <c r="E71" s="8" t="s">
        <v>479</v>
      </c>
      <c r="F71" s="44">
        <v>1400</v>
      </c>
      <c r="G71" s="39">
        <v>166.9</v>
      </c>
      <c r="H71" s="585">
        <v>30</v>
      </c>
    </row>
    <row r="72" spans="2:8" ht="18.75" customHeight="1" thickBot="1">
      <c r="B72" s="190" t="s">
        <v>564</v>
      </c>
      <c r="C72" s="191" t="s">
        <v>15</v>
      </c>
      <c r="D72" s="192" t="s">
        <v>516</v>
      </c>
      <c r="E72" s="193" t="s">
        <v>348</v>
      </c>
      <c r="F72" s="194">
        <v>1401</v>
      </c>
      <c r="G72" s="39">
        <v>148</v>
      </c>
      <c r="H72" s="585">
        <v>8</v>
      </c>
    </row>
    <row r="73" spans="2:8" ht="18.75" customHeight="1" thickTop="1">
      <c r="B73" s="637" t="s">
        <v>895</v>
      </c>
      <c r="C73" s="637"/>
      <c r="D73" s="637"/>
      <c r="E73" s="637"/>
      <c r="F73" s="637"/>
      <c r="G73" s="637"/>
      <c r="H73" s="637"/>
    </row>
    <row r="74" spans="2:8" ht="16.5" customHeight="1">
      <c r="B74" s="38" t="s">
        <v>146</v>
      </c>
      <c r="C74" s="38"/>
      <c r="D74" s="38"/>
      <c r="E74" s="35"/>
      <c r="F74" s="35"/>
      <c r="G74" s="35"/>
      <c r="H74" s="25"/>
    </row>
    <row r="75" spans="2:8" ht="15.75">
      <c r="B75" s="36" t="s">
        <v>147</v>
      </c>
      <c r="C75" s="38"/>
      <c r="D75" s="38"/>
      <c r="E75" s="38"/>
      <c r="F75" s="38"/>
      <c r="G75" s="25"/>
      <c r="H75" s="35"/>
    </row>
  </sheetData>
  <mergeCells count="7">
    <mergeCell ref="H3:H4"/>
    <mergeCell ref="B73:H73"/>
    <mergeCell ref="B3:B4"/>
    <mergeCell ref="C3:C4"/>
    <mergeCell ref="D3:D4"/>
    <mergeCell ref="E3:E4"/>
    <mergeCell ref="G3:G4"/>
  </mergeCells>
  <printOptions horizontalCentered="1" verticalCentered="1"/>
  <pageMargins left="0" right="0" top="0" bottom="0" header="0" footer="0"/>
  <pageSetup scale="80" orientation="landscape"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5"/>
  <dimension ref="A2:O155"/>
  <sheetViews>
    <sheetView rightToLeft="1" zoomScale="120" zoomScaleNormal="120" workbookViewId="0"/>
  </sheetViews>
  <sheetFormatPr defaultRowHeight="15"/>
  <cols>
    <col min="1" max="1" width="9.140625" customWidth="1"/>
    <col min="2" max="2" width="48.140625" customWidth="1"/>
    <col min="3" max="3" width="14.7109375" customWidth="1"/>
    <col min="6" max="6" width="12.28515625" customWidth="1"/>
    <col min="8" max="8" width="12.28515625" customWidth="1"/>
    <col min="9" max="9" width="13.42578125" customWidth="1"/>
  </cols>
  <sheetData>
    <row r="2" spans="1:9" ht="22.5" thickBot="1">
      <c r="B2" s="63" t="s">
        <v>926</v>
      </c>
      <c r="C2" s="64"/>
      <c r="D2" s="65"/>
      <c r="E2" s="64"/>
      <c r="F2" s="64"/>
      <c r="G2" s="64"/>
      <c r="H2" s="66"/>
      <c r="I2" s="67"/>
    </row>
    <row r="3" spans="1:9" ht="28.5" customHeight="1" thickTop="1">
      <c r="B3" s="645" t="s">
        <v>148</v>
      </c>
      <c r="C3" s="647" t="s">
        <v>149</v>
      </c>
      <c r="D3" s="649" t="s">
        <v>150</v>
      </c>
      <c r="E3" s="651" t="s">
        <v>171</v>
      </c>
      <c r="F3" s="652"/>
      <c r="G3" s="653"/>
      <c r="H3" s="645" t="s">
        <v>172</v>
      </c>
      <c r="I3" s="179" t="s">
        <v>151</v>
      </c>
    </row>
    <row r="4" spans="1:9" ht="35.25" customHeight="1">
      <c r="B4" s="646"/>
      <c r="C4" s="648"/>
      <c r="D4" s="650"/>
      <c r="E4" s="68" t="s">
        <v>152</v>
      </c>
      <c r="F4" s="69" t="s">
        <v>153</v>
      </c>
      <c r="G4" s="70" t="s">
        <v>170</v>
      </c>
      <c r="H4" s="646"/>
      <c r="I4" s="180" t="s">
        <v>173</v>
      </c>
    </row>
    <row r="5" spans="1:9" s="9" customFormat="1" ht="21" customHeight="1">
      <c r="B5" s="71" t="s">
        <v>142</v>
      </c>
      <c r="C5" s="72"/>
      <c r="D5" s="73"/>
      <c r="E5" s="74"/>
      <c r="F5" s="75"/>
      <c r="G5" s="76"/>
      <c r="H5" s="75"/>
      <c r="I5" s="77"/>
    </row>
    <row r="6" spans="1:9" s="9" customFormat="1" ht="21" customHeight="1">
      <c r="B6" s="61" t="s">
        <v>180</v>
      </c>
      <c r="C6" s="78" t="s">
        <v>301</v>
      </c>
      <c r="D6" s="79" t="s">
        <v>154</v>
      </c>
      <c r="E6" s="80">
        <v>3</v>
      </c>
      <c r="F6" s="81">
        <v>50</v>
      </c>
      <c r="G6" s="82">
        <v>150</v>
      </c>
      <c r="H6" s="166">
        <v>312.63</v>
      </c>
      <c r="I6" s="81">
        <v>1.4564900000000007</v>
      </c>
    </row>
    <row r="7" spans="1:9" s="9" customFormat="1" ht="21" customHeight="1">
      <c r="B7" s="83" t="s">
        <v>27</v>
      </c>
      <c r="C7" s="78" t="s">
        <v>26</v>
      </c>
      <c r="D7" s="84" t="s">
        <v>155</v>
      </c>
      <c r="E7" s="80">
        <v>3</v>
      </c>
      <c r="F7" s="81">
        <v>160</v>
      </c>
      <c r="G7" s="82">
        <v>480</v>
      </c>
      <c r="H7" s="95" t="s">
        <v>2</v>
      </c>
      <c r="I7" s="81">
        <v>2.079650500000001</v>
      </c>
    </row>
    <row r="8" spans="1:9" s="9" customFormat="1" ht="21" customHeight="1">
      <c r="B8" s="83" t="s">
        <v>28</v>
      </c>
      <c r="C8" s="78" t="s">
        <v>5</v>
      </c>
      <c r="D8" s="84" t="s">
        <v>155</v>
      </c>
      <c r="E8" s="80">
        <v>3</v>
      </c>
      <c r="F8" s="81">
        <v>38.5</v>
      </c>
      <c r="G8" s="82">
        <v>115.5</v>
      </c>
      <c r="H8" s="166">
        <v>78.710000000000008</v>
      </c>
      <c r="I8" s="81">
        <v>1.464</v>
      </c>
    </row>
    <row r="9" spans="1:9" s="9" customFormat="1" ht="21" customHeight="1">
      <c r="B9" s="83" t="s">
        <v>156</v>
      </c>
      <c r="C9" s="78" t="s">
        <v>157</v>
      </c>
      <c r="D9" s="84" t="s">
        <v>155</v>
      </c>
      <c r="E9" s="80">
        <v>4</v>
      </c>
      <c r="F9" s="81">
        <v>250</v>
      </c>
      <c r="G9" s="82">
        <v>1000</v>
      </c>
      <c r="H9" s="166">
        <v>1626.5509999999999</v>
      </c>
      <c r="I9" s="81">
        <v>6.0376470000000007</v>
      </c>
    </row>
    <row r="10" spans="1:9" s="9" customFormat="1" ht="21" customHeight="1">
      <c r="B10" s="83" t="s">
        <v>34</v>
      </c>
      <c r="C10" s="78" t="s">
        <v>7</v>
      </c>
      <c r="D10" s="84" t="s">
        <v>155</v>
      </c>
      <c r="E10" s="80">
        <v>8</v>
      </c>
      <c r="F10" s="81">
        <v>250</v>
      </c>
      <c r="G10" s="82">
        <v>2000</v>
      </c>
      <c r="H10" s="166">
        <v>2618.683</v>
      </c>
      <c r="I10" s="81">
        <v>7.9176530000000005</v>
      </c>
    </row>
    <row r="11" spans="1:9" s="9" customFormat="1" ht="21" customHeight="1">
      <c r="B11" s="83" t="s">
        <v>37</v>
      </c>
      <c r="C11" s="78" t="s">
        <v>155</v>
      </c>
      <c r="D11" s="84" t="s">
        <v>155</v>
      </c>
      <c r="E11" s="80">
        <v>8</v>
      </c>
      <c r="F11" s="81">
        <v>250</v>
      </c>
      <c r="G11" s="82">
        <v>2000</v>
      </c>
      <c r="H11" s="166">
        <v>2790.4290000000001</v>
      </c>
      <c r="I11" s="81">
        <v>18.648</v>
      </c>
    </row>
    <row r="12" spans="1:9" s="9" customFormat="1" ht="21" customHeight="1">
      <c r="B12" s="83" t="s">
        <v>40</v>
      </c>
      <c r="C12" s="78" t="s">
        <v>155</v>
      </c>
      <c r="D12" s="84" t="s">
        <v>155</v>
      </c>
      <c r="E12" s="80">
        <v>8</v>
      </c>
      <c r="F12" s="81">
        <v>250</v>
      </c>
      <c r="G12" s="82">
        <v>2000</v>
      </c>
      <c r="H12" s="166">
        <v>2970.0830000000001</v>
      </c>
      <c r="I12" s="81">
        <v>4.5560140000000002</v>
      </c>
    </row>
    <row r="13" spans="1:9" s="9" customFormat="1" ht="21" customHeight="1">
      <c r="B13" s="83" t="s">
        <v>44</v>
      </c>
      <c r="C13" s="78" t="s">
        <v>155</v>
      </c>
      <c r="D13" s="84" t="s">
        <v>155</v>
      </c>
      <c r="E13" s="80">
        <v>8</v>
      </c>
      <c r="F13" s="81">
        <v>65</v>
      </c>
      <c r="G13" s="82">
        <v>520</v>
      </c>
      <c r="H13" s="166">
        <v>1383.1420000000001</v>
      </c>
      <c r="I13" s="81">
        <v>5.268690000000003</v>
      </c>
    </row>
    <row r="14" spans="1:9" s="9" customFormat="1" ht="21" customHeight="1">
      <c r="A14" s="127"/>
      <c r="B14" s="83" t="s">
        <v>158</v>
      </c>
      <c r="C14" s="78" t="s">
        <v>155</v>
      </c>
      <c r="D14" s="84" t="s">
        <v>155</v>
      </c>
      <c r="E14" s="80">
        <v>3</v>
      </c>
      <c r="F14" s="81">
        <v>133.30000000000001</v>
      </c>
      <c r="G14" s="82">
        <v>400</v>
      </c>
      <c r="H14" s="592" t="s">
        <v>2</v>
      </c>
      <c r="I14" s="81">
        <v>1.6882920000000001</v>
      </c>
    </row>
    <row r="15" spans="1:9" s="9" customFormat="1" ht="21" customHeight="1">
      <c r="A15" s="127"/>
      <c r="B15" s="83" t="s">
        <v>48</v>
      </c>
      <c r="C15" s="78" t="s">
        <v>155</v>
      </c>
      <c r="D15" s="84" t="s">
        <v>155</v>
      </c>
      <c r="E15" s="80">
        <v>4</v>
      </c>
      <c r="F15" s="81">
        <v>250</v>
      </c>
      <c r="G15" s="82">
        <v>1000</v>
      </c>
      <c r="H15" s="166">
        <v>2288.4360000000001</v>
      </c>
      <c r="I15" s="593" t="s">
        <v>2</v>
      </c>
    </row>
    <row r="16" spans="1:9" s="9" customFormat="1" ht="21" customHeight="1">
      <c r="B16" s="83" t="s">
        <v>51</v>
      </c>
      <c r="C16" s="78" t="s">
        <v>155</v>
      </c>
      <c r="D16" s="84" t="s">
        <v>155</v>
      </c>
      <c r="E16" s="80">
        <v>2</v>
      </c>
      <c r="F16" s="81">
        <v>75</v>
      </c>
      <c r="G16" s="82">
        <v>150</v>
      </c>
      <c r="H16" s="166">
        <v>317.77</v>
      </c>
      <c r="I16" s="81">
        <v>1.1021209699999999</v>
      </c>
    </row>
    <row r="17" spans="2:12" s="9" customFormat="1" ht="21" customHeight="1">
      <c r="B17" s="83" t="s">
        <v>290</v>
      </c>
      <c r="C17" s="78" t="s">
        <v>61</v>
      </c>
      <c r="D17" s="84" t="s">
        <v>155</v>
      </c>
      <c r="E17" s="80">
        <v>3</v>
      </c>
      <c r="F17" s="81">
        <v>70</v>
      </c>
      <c r="G17" s="82">
        <v>210</v>
      </c>
      <c r="H17" s="166">
        <v>216.14500000000001</v>
      </c>
      <c r="I17" s="81">
        <v>1.5070200000000009</v>
      </c>
    </row>
    <row r="18" spans="2:12" s="9" customFormat="1" ht="21" customHeight="1">
      <c r="B18" s="83" t="s">
        <v>159</v>
      </c>
      <c r="C18" s="78" t="s">
        <v>14</v>
      </c>
      <c r="D18" s="84" t="s">
        <v>155</v>
      </c>
      <c r="E18" s="80">
        <v>2</v>
      </c>
      <c r="F18" s="81">
        <v>225</v>
      </c>
      <c r="G18" s="82">
        <v>450</v>
      </c>
      <c r="H18" s="166">
        <v>180.08199999999999</v>
      </c>
      <c r="I18" s="81">
        <v>1.4914000000000009</v>
      </c>
    </row>
    <row r="19" spans="2:12" s="9" customFormat="1" ht="21" customHeight="1">
      <c r="B19" s="83" t="s">
        <v>56</v>
      </c>
      <c r="C19" s="78" t="s">
        <v>15</v>
      </c>
      <c r="D19" s="84" t="s">
        <v>155</v>
      </c>
      <c r="E19" s="80">
        <v>4</v>
      </c>
      <c r="F19" s="81">
        <v>260</v>
      </c>
      <c r="G19" s="82">
        <v>1040</v>
      </c>
      <c r="H19" s="166">
        <v>1093.415</v>
      </c>
      <c r="I19" s="81">
        <v>17.890331530000001</v>
      </c>
    </row>
    <row r="20" spans="2:12" s="9" customFormat="1" ht="21" customHeight="1">
      <c r="B20" s="85" t="s">
        <v>0</v>
      </c>
      <c r="C20" s="86" t="s">
        <v>2</v>
      </c>
      <c r="D20" s="87" t="s">
        <v>2</v>
      </c>
      <c r="E20" s="88">
        <v>63</v>
      </c>
      <c r="F20" s="89" t="s">
        <v>2</v>
      </c>
      <c r="G20" s="89">
        <v>11515.5</v>
      </c>
      <c r="H20" s="158">
        <v>15876.076000000001</v>
      </c>
      <c r="I20" s="159">
        <v>71.107309000000001</v>
      </c>
      <c r="J20" s="37"/>
      <c r="K20" s="37"/>
      <c r="L20" s="37"/>
    </row>
    <row r="21" spans="2:12" s="9" customFormat="1" ht="21" customHeight="1">
      <c r="B21" s="71" t="s">
        <v>143</v>
      </c>
      <c r="C21" s="78"/>
      <c r="D21" s="84"/>
      <c r="E21" s="80"/>
      <c r="F21" s="90"/>
      <c r="G21" s="91"/>
      <c r="H21" s="92"/>
      <c r="I21" s="156"/>
    </row>
    <row r="22" spans="2:12" s="9" customFormat="1" ht="21" customHeight="1">
      <c r="B22" s="83" t="s">
        <v>63</v>
      </c>
      <c r="C22" s="78" t="s">
        <v>301</v>
      </c>
      <c r="D22" s="93" t="s">
        <v>154</v>
      </c>
      <c r="E22" s="80">
        <v>2</v>
      </c>
      <c r="F22" s="81">
        <v>11</v>
      </c>
      <c r="G22" s="82">
        <v>22</v>
      </c>
      <c r="H22" s="81">
        <v>49.469000000000001</v>
      </c>
      <c r="I22" s="81">
        <v>1.5029999999999999</v>
      </c>
    </row>
    <row r="23" spans="2:12" s="9" customFormat="1" ht="21" customHeight="1">
      <c r="B23" s="83" t="s">
        <v>65</v>
      </c>
      <c r="C23" s="78" t="s">
        <v>4</v>
      </c>
      <c r="D23" s="84" t="s">
        <v>155</v>
      </c>
      <c r="E23" s="80">
        <v>2</v>
      </c>
      <c r="F23" s="81">
        <v>6.5</v>
      </c>
      <c r="G23" s="82">
        <v>13</v>
      </c>
      <c r="H23" s="81">
        <v>31.504781194444423</v>
      </c>
      <c r="I23" s="81">
        <v>8.5888999999999924E-2</v>
      </c>
    </row>
    <row r="24" spans="2:12" s="9" customFormat="1" ht="21" customHeight="1">
      <c r="B24" s="83" t="s">
        <v>160</v>
      </c>
      <c r="C24" s="78" t="s">
        <v>69</v>
      </c>
      <c r="D24" s="84" t="s">
        <v>155</v>
      </c>
      <c r="E24" s="80">
        <v>3</v>
      </c>
      <c r="F24" s="81">
        <v>18.5</v>
      </c>
      <c r="G24" s="82">
        <v>55.5</v>
      </c>
      <c r="H24" s="81">
        <v>87.112899999999982</v>
      </c>
      <c r="I24" s="81">
        <v>0.71530000000000005</v>
      </c>
    </row>
    <row r="25" spans="2:12" s="9" customFormat="1" ht="21" customHeight="1">
      <c r="B25" s="83" t="s">
        <v>71</v>
      </c>
      <c r="C25" s="78" t="s">
        <v>72</v>
      </c>
      <c r="D25" s="84" t="s">
        <v>155</v>
      </c>
      <c r="E25" s="80">
        <v>2</v>
      </c>
      <c r="F25" s="81">
        <v>45</v>
      </c>
      <c r="G25" s="82">
        <v>90</v>
      </c>
      <c r="H25" s="81">
        <v>64.935999999999979</v>
      </c>
      <c r="I25" s="81">
        <v>1.4877000000000011</v>
      </c>
    </row>
    <row r="26" spans="2:12" s="9" customFormat="1" ht="21" customHeight="1">
      <c r="B26" s="83" t="s">
        <v>80</v>
      </c>
      <c r="C26" s="78" t="s">
        <v>155</v>
      </c>
      <c r="D26" s="84" t="s">
        <v>155</v>
      </c>
      <c r="E26" s="80">
        <v>2</v>
      </c>
      <c r="F26" s="81">
        <v>8.9</v>
      </c>
      <c r="G26" s="82">
        <v>17.8</v>
      </c>
      <c r="H26" s="81">
        <v>25.612532000000012</v>
      </c>
      <c r="I26" s="81">
        <v>0.84530209199999973</v>
      </c>
    </row>
    <row r="27" spans="2:12" s="9" customFormat="1" ht="21" customHeight="1">
      <c r="B27" s="83" t="s">
        <v>75</v>
      </c>
      <c r="C27" s="78" t="s">
        <v>5</v>
      </c>
      <c r="D27" s="84" t="s">
        <v>155</v>
      </c>
      <c r="E27" s="80">
        <v>2</v>
      </c>
      <c r="F27" s="81">
        <v>22.5</v>
      </c>
      <c r="G27" s="82">
        <v>45</v>
      </c>
      <c r="H27" s="81">
        <v>30.010999999999999</v>
      </c>
      <c r="I27" s="81">
        <v>4.5418199200000045</v>
      </c>
    </row>
    <row r="28" spans="2:12" s="9" customFormat="1" ht="21" customHeight="1">
      <c r="B28" s="61" t="s">
        <v>81</v>
      </c>
      <c r="C28" s="78" t="s">
        <v>155</v>
      </c>
      <c r="D28" s="84" t="s">
        <v>155</v>
      </c>
      <c r="E28" s="80">
        <v>2</v>
      </c>
      <c r="F28" s="81">
        <v>23.5</v>
      </c>
      <c r="G28" s="82">
        <v>47</v>
      </c>
      <c r="H28" s="81">
        <v>55.591000000000001</v>
      </c>
      <c r="I28" s="81" t="s">
        <v>2</v>
      </c>
    </row>
    <row r="29" spans="2:12" s="9" customFormat="1" ht="21" customHeight="1">
      <c r="B29" s="83" t="s">
        <v>82</v>
      </c>
      <c r="C29" s="78" t="s">
        <v>83</v>
      </c>
      <c r="D29" s="84" t="s">
        <v>155</v>
      </c>
      <c r="E29" s="80">
        <v>3</v>
      </c>
      <c r="F29" s="81">
        <v>13</v>
      </c>
      <c r="G29" s="82">
        <v>39</v>
      </c>
      <c r="H29" s="81">
        <v>48.914999999999999</v>
      </c>
      <c r="I29" s="81">
        <v>0.64375599999999977</v>
      </c>
    </row>
    <row r="30" spans="2:12" s="9" customFormat="1" ht="21" customHeight="1">
      <c r="B30" s="83" t="s">
        <v>85</v>
      </c>
      <c r="C30" s="78" t="s">
        <v>9</v>
      </c>
      <c r="D30" s="84" t="s">
        <v>155</v>
      </c>
      <c r="E30" s="80">
        <v>2</v>
      </c>
      <c r="F30" s="81">
        <v>50</v>
      </c>
      <c r="G30" s="82">
        <v>100</v>
      </c>
      <c r="H30" s="81">
        <v>79.546999999999997</v>
      </c>
      <c r="I30" s="81">
        <v>0.96226400000000001</v>
      </c>
    </row>
    <row r="31" spans="2:12" s="9" customFormat="1" ht="21" customHeight="1">
      <c r="B31" s="83" t="s">
        <v>88</v>
      </c>
      <c r="C31" s="78" t="s">
        <v>11</v>
      </c>
      <c r="D31" s="84" t="s">
        <v>155</v>
      </c>
      <c r="E31" s="80">
        <v>2</v>
      </c>
      <c r="F31" s="81">
        <v>16.2</v>
      </c>
      <c r="G31" s="82">
        <v>32.4</v>
      </c>
      <c r="H31" s="81">
        <v>12.177</v>
      </c>
      <c r="I31" s="594" t="s">
        <v>319</v>
      </c>
    </row>
    <row r="32" spans="2:12" s="9" customFormat="1" ht="21" customHeight="1">
      <c r="B32" s="83" t="s">
        <v>91</v>
      </c>
      <c r="C32" s="78" t="s">
        <v>92</v>
      </c>
      <c r="D32" s="84" t="s">
        <v>155</v>
      </c>
      <c r="E32" s="80">
        <v>5</v>
      </c>
      <c r="F32" s="81">
        <v>17.5</v>
      </c>
      <c r="G32" s="82">
        <v>87.5</v>
      </c>
      <c r="H32" s="81">
        <v>124.41500000000001</v>
      </c>
      <c r="I32" s="81">
        <v>0.14697299999999999</v>
      </c>
    </row>
    <row r="33" spans="2:15" s="9" customFormat="1" ht="21" customHeight="1">
      <c r="B33" s="83" t="s">
        <v>95</v>
      </c>
      <c r="C33" s="78" t="s">
        <v>15</v>
      </c>
      <c r="D33" s="84" t="s">
        <v>155</v>
      </c>
      <c r="E33" s="80">
        <v>3</v>
      </c>
      <c r="F33" s="81">
        <v>4.5</v>
      </c>
      <c r="G33" s="82">
        <v>13.5</v>
      </c>
      <c r="H33" s="81">
        <v>17.962740000000004</v>
      </c>
      <c r="I33" s="81">
        <v>0.16909999999999942</v>
      </c>
    </row>
    <row r="34" spans="2:15" s="9" customFormat="1" ht="21" customHeight="1">
      <c r="B34" s="83" t="s">
        <v>161</v>
      </c>
      <c r="C34" s="78" t="s">
        <v>99</v>
      </c>
      <c r="D34" s="84" t="s">
        <v>155</v>
      </c>
      <c r="E34" s="80">
        <v>2</v>
      </c>
      <c r="F34" s="81">
        <v>5.2</v>
      </c>
      <c r="G34" s="82">
        <v>10.4</v>
      </c>
      <c r="H34" s="81" t="s">
        <v>2</v>
      </c>
      <c r="I34" s="81">
        <v>0.17185000000000003</v>
      </c>
    </row>
    <row r="35" spans="2:15" s="9" customFormat="1" ht="21" customHeight="1">
      <c r="B35" s="85" t="s">
        <v>0</v>
      </c>
      <c r="C35" s="86" t="s">
        <v>2</v>
      </c>
      <c r="D35" s="87" t="s">
        <v>2</v>
      </c>
      <c r="E35" s="88">
        <v>32</v>
      </c>
      <c r="F35" s="203" t="s">
        <v>2</v>
      </c>
      <c r="G35" s="89">
        <v>573.1</v>
      </c>
      <c r="H35" s="157">
        <v>627.25395319444442</v>
      </c>
      <c r="I35" s="89">
        <v>11.292954012000003</v>
      </c>
      <c r="K35" s="37"/>
      <c r="L35" s="37"/>
      <c r="M35" s="37"/>
      <c r="N35" s="37"/>
      <c r="O35" s="37"/>
    </row>
    <row r="36" spans="2:15" s="9" customFormat="1" ht="21" customHeight="1">
      <c r="B36" s="71" t="s">
        <v>144</v>
      </c>
      <c r="C36" s="94"/>
      <c r="D36" s="84"/>
      <c r="E36" s="80"/>
      <c r="F36" s="90"/>
      <c r="G36" s="91"/>
      <c r="H36" s="92"/>
      <c r="I36" s="156"/>
    </row>
    <row r="37" spans="2:15" s="9" customFormat="1" ht="21" customHeight="1">
      <c r="B37" s="61" t="s">
        <v>162</v>
      </c>
      <c r="C37" s="78" t="s">
        <v>3</v>
      </c>
      <c r="D37" s="93" t="s">
        <v>154</v>
      </c>
      <c r="E37" s="80">
        <v>2</v>
      </c>
      <c r="F37" s="81">
        <v>3</v>
      </c>
      <c r="G37" s="82">
        <v>6</v>
      </c>
      <c r="H37" s="81">
        <v>11.301000000000005</v>
      </c>
      <c r="I37" s="594" t="s">
        <v>319</v>
      </c>
    </row>
    <row r="38" spans="2:15" s="9" customFormat="1" ht="21" customHeight="1">
      <c r="B38" s="83" t="s">
        <v>104</v>
      </c>
      <c r="C38" s="78" t="s">
        <v>69</v>
      </c>
      <c r="D38" s="84" t="s">
        <v>155</v>
      </c>
      <c r="E38" s="80">
        <v>1</v>
      </c>
      <c r="F38" s="81">
        <v>2.8</v>
      </c>
      <c r="G38" s="82">
        <v>2.8</v>
      </c>
      <c r="H38" s="81" t="s">
        <v>2</v>
      </c>
      <c r="I38" s="81" t="s">
        <v>2</v>
      </c>
    </row>
    <row r="39" spans="2:15" s="9" customFormat="1" ht="21" customHeight="1">
      <c r="B39" s="83" t="s">
        <v>132</v>
      </c>
      <c r="C39" s="78" t="s">
        <v>83</v>
      </c>
      <c r="D39" s="84" t="s">
        <v>155</v>
      </c>
      <c r="E39" s="80">
        <v>2</v>
      </c>
      <c r="F39" s="81">
        <v>2.5</v>
      </c>
      <c r="G39" s="82">
        <v>5</v>
      </c>
      <c r="H39" s="81" t="s">
        <v>2</v>
      </c>
      <c r="I39" s="81" t="s">
        <v>2</v>
      </c>
    </row>
    <row r="40" spans="2:15" s="9" customFormat="1" ht="21" customHeight="1">
      <c r="B40" s="61" t="s">
        <v>517</v>
      </c>
      <c r="C40" s="78" t="s">
        <v>8</v>
      </c>
      <c r="D40" s="78" t="s">
        <v>165</v>
      </c>
      <c r="E40" s="80">
        <v>1</v>
      </c>
      <c r="F40" s="81">
        <v>3.5</v>
      </c>
      <c r="G40" s="82">
        <v>3.5</v>
      </c>
      <c r="H40" s="81">
        <v>17.3</v>
      </c>
      <c r="I40" s="594" t="s">
        <v>319</v>
      </c>
    </row>
    <row r="41" spans="2:15" s="9" customFormat="1" ht="21" customHeight="1">
      <c r="B41" s="83" t="s">
        <v>163</v>
      </c>
      <c r="C41" s="78" t="s">
        <v>9</v>
      </c>
      <c r="D41" s="84" t="s">
        <v>154</v>
      </c>
      <c r="E41" s="80">
        <v>2</v>
      </c>
      <c r="F41" s="81">
        <v>5</v>
      </c>
      <c r="G41" s="82">
        <v>10</v>
      </c>
      <c r="H41" s="81">
        <v>5.9843999999999991</v>
      </c>
      <c r="I41" s="81">
        <v>5.0289999999999994E-2</v>
      </c>
    </row>
    <row r="42" spans="2:15" s="9" customFormat="1" ht="21" customHeight="1">
      <c r="B42" s="83" t="s">
        <v>164</v>
      </c>
      <c r="C42" s="78" t="s">
        <v>155</v>
      </c>
      <c r="D42" s="84" t="s">
        <v>155</v>
      </c>
      <c r="E42" s="80">
        <v>3</v>
      </c>
      <c r="F42" s="155">
        <v>0.75</v>
      </c>
      <c r="G42" s="167">
        <v>2.25</v>
      </c>
      <c r="H42" s="81">
        <v>3.9669530000000002</v>
      </c>
      <c r="I42" s="594" t="s">
        <v>2</v>
      </c>
    </row>
    <row r="43" spans="2:15" s="9" customFormat="1" ht="21" customHeight="1">
      <c r="B43" s="61" t="s">
        <v>300</v>
      </c>
      <c r="C43" s="78" t="s">
        <v>10</v>
      </c>
      <c r="D43" s="84" t="s">
        <v>165</v>
      </c>
      <c r="E43" s="80">
        <v>1</v>
      </c>
      <c r="F43" s="81">
        <v>3.4</v>
      </c>
      <c r="G43" s="82">
        <v>3.4</v>
      </c>
      <c r="H43" s="81">
        <v>19.600000000000001</v>
      </c>
      <c r="I43" s="594" t="s">
        <v>319</v>
      </c>
    </row>
    <row r="44" spans="2:15" s="9" customFormat="1" ht="21" customHeight="1">
      <c r="B44" s="83" t="s">
        <v>336</v>
      </c>
      <c r="C44" s="78" t="s">
        <v>155</v>
      </c>
      <c r="D44" s="84" t="s">
        <v>155</v>
      </c>
      <c r="E44" s="95">
        <v>1</v>
      </c>
      <c r="F44" s="81">
        <v>4.8</v>
      </c>
      <c r="G44" s="82">
        <v>4.8</v>
      </c>
      <c r="H44" s="166">
        <v>24.3</v>
      </c>
      <c r="I44" s="643" t="s">
        <v>319</v>
      </c>
      <c r="J44" s="37"/>
    </row>
    <row r="45" spans="2:15" s="9" customFormat="1" ht="21" customHeight="1">
      <c r="B45" s="83" t="s">
        <v>337</v>
      </c>
      <c r="C45" s="78" t="s">
        <v>155</v>
      </c>
      <c r="D45" s="84" t="s">
        <v>155</v>
      </c>
      <c r="E45" s="95">
        <v>1</v>
      </c>
      <c r="F45" s="81">
        <v>2.85</v>
      </c>
      <c r="G45" s="82">
        <v>2.85</v>
      </c>
      <c r="H45" s="166">
        <v>15.8</v>
      </c>
      <c r="I45" s="644"/>
      <c r="J45" s="37"/>
    </row>
    <row r="46" spans="2:15" s="9" customFormat="1" ht="21" customHeight="1">
      <c r="B46" s="61" t="s">
        <v>338</v>
      </c>
      <c r="C46" s="78" t="s">
        <v>113</v>
      </c>
      <c r="D46" s="93" t="s">
        <v>154</v>
      </c>
      <c r="E46" s="80">
        <v>3</v>
      </c>
      <c r="F46" s="81">
        <v>3.3</v>
      </c>
      <c r="G46" s="82">
        <v>10</v>
      </c>
      <c r="H46" s="81">
        <v>12.802769999999994</v>
      </c>
      <c r="I46" s="81">
        <v>9.054461049999997E-2</v>
      </c>
    </row>
    <row r="47" spans="2:15" s="9" customFormat="1" ht="21" customHeight="1">
      <c r="B47" s="83" t="s">
        <v>115</v>
      </c>
      <c r="C47" s="78" t="s">
        <v>12</v>
      </c>
      <c r="D47" s="78" t="s">
        <v>155</v>
      </c>
      <c r="E47" s="80">
        <v>2</v>
      </c>
      <c r="F47" s="81">
        <v>4.2</v>
      </c>
      <c r="G47" s="82">
        <v>8.4</v>
      </c>
      <c r="H47" s="81" t="s">
        <v>2</v>
      </c>
      <c r="I47" s="81" t="s">
        <v>2</v>
      </c>
    </row>
    <row r="48" spans="2:15" s="9" customFormat="1" ht="21" customHeight="1">
      <c r="B48" s="61" t="s">
        <v>288</v>
      </c>
      <c r="C48" s="78" t="s">
        <v>118</v>
      </c>
      <c r="D48" s="78" t="s">
        <v>155</v>
      </c>
      <c r="E48" s="80">
        <v>3</v>
      </c>
      <c r="F48" s="81" t="s">
        <v>166</v>
      </c>
      <c r="G48" s="167">
        <v>4.8499999999999996</v>
      </c>
      <c r="H48" s="81">
        <v>7.9787799999999987</v>
      </c>
      <c r="I48" s="81" t="s">
        <v>2</v>
      </c>
    </row>
    <row r="49" spans="2:14" s="9" customFormat="1" ht="21" customHeight="1">
      <c r="B49" s="61" t="s">
        <v>121</v>
      </c>
      <c r="C49" s="94" t="s">
        <v>155</v>
      </c>
      <c r="D49" s="84" t="s">
        <v>155</v>
      </c>
      <c r="E49" s="80">
        <v>2</v>
      </c>
      <c r="F49" s="81">
        <v>2</v>
      </c>
      <c r="G49" s="82">
        <v>4</v>
      </c>
      <c r="H49" s="81">
        <v>8.6961659999999981</v>
      </c>
      <c r="I49" s="81" t="s">
        <v>2</v>
      </c>
    </row>
    <row r="50" spans="2:14" s="9" customFormat="1" ht="21" customHeight="1">
      <c r="B50" s="61" t="s">
        <v>122</v>
      </c>
      <c r="C50" s="94" t="s">
        <v>155</v>
      </c>
      <c r="D50" s="84" t="s">
        <v>155</v>
      </c>
      <c r="E50" s="80">
        <v>2</v>
      </c>
      <c r="F50" s="81">
        <v>1.5</v>
      </c>
      <c r="G50" s="82">
        <v>3</v>
      </c>
      <c r="H50" s="81">
        <v>7.1600740000000007</v>
      </c>
      <c r="I50" s="81" t="s">
        <v>2</v>
      </c>
    </row>
    <row r="51" spans="2:14" s="9" customFormat="1" ht="21" customHeight="1">
      <c r="B51" s="83" t="s">
        <v>124</v>
      </c>
      <c r="C51" s="94" t="s">
        <v>155</v>
      </c>
      <c r="D51" s="84" t="s">
        <v>155</v>
      </c>
      <c r="E51" s="80">
        <v>2</v>
      </c>
      <c r="F51" s="155">
        <v>1.25</v>
      </c>
      <c r="G51" s="82">
        <v>2.5</v>
      </c>
      <c r="H51" s="81">
        <v>1.2970999999999999</v>
      </c>
      <c r="I51" s="81" t="s">
        <v>2</v>
      </c>
    </row>
    <row r="52" spans="2:14" s="9" customFormat="1" ht="21" customHeight="1">
      <c r="B52" s="61" t="s">
        <v>167</v>
      </c>
      <c r="C52" s="94" t="s">
        <v>155</v>
      </c>
      <c r="D52" s="84" t="s">
        <v>155</v>
      </c>
      <c r="E52" s="80">
        <v>2</v>
      </c>
      <c r="F52" s="155">
        <v>1.25</v>
      </c>
      <c r="G52" s="82">
        <v>2.5</v>
      </c>
      <c r="H52" s="81">
        <v>7.3443580000000033</v>
      </c>
      <c r="I52" s="81" t="s">
        <v>2</v>
      </c>
    </row>
    <row r="53" spans="2:14" s="9" customFormat="1" ht="21" customHeight="1">
      <c r="B53" s="61" t="s">
        <v>133</v>
      </c>
      <c r="C53" s="78" t="s">
        <v>134</v>
      </c>
      <c r="D53" s="84" t="s">
        <v>155</v>
      </c>
      <c r="E53" s="80">
        <v>2</v>
      </c>
      <c r="F53" s="81">
        <v>1.5</v>
      </c>
      <c r="G53" s="82">
        <v>3</v>
      </c>
      <c r="H53" s="81">
        <v>1.8017199999999989</v>
      </c>
      <c r="I53" s="81" t="s">
        <v>2</v>
      </c>
    </row>
    <row r="54" spans="2:14" s="9" customFormat="1" ht="21" customHeight="1">
      <c r="B54" s="83" t="s">
        <v>299</v>
      </c>
      <c r="C54" s="78" t="s">
        <v>155</v>
      </c>
      <c r="D54" s="93" t="s">
        <v>165</v>
      </c>
      <c r="E54" s="80">
        <v>3</v>
      </c>
      <c r="F54" s="81">
        <v>2.1</v>
      </c>
      <c r="G54" s="82">
        <v>6.3</v>
      </c>
      <c r="H54" s="166">
        <v>17.2</v>
      </c>
      <c r="I54" s="81" t="s">
        <v>138</v>
      </c>
    </row>
    <row r="55" spans="2:14" s="9" customFormat="1" ht="21" customHeight="1">
      <c r="B55" s="61" t="s">
        <v>896</v>
      </c>
      <c r="C55" s="78" t="s">
        <v>155</v>
      </c>
      <c r="D55" s="78" t="s">
        <v>155</v>
      </c>
      <c r="E55" s="96">
        <v>1</v>
      </c>
      <c r="F55" s="81">
        <v>0.52500000000000002</v>
      </c>
      <c r="G55" s="82">
        <v>0.52500000000000002</v>
      </c>
      <c r="H55" s="166">
        <v>1.2201</v>
      </c>
      <c r="I55" s="92" t="s">
        <v>138</v>
      </c>
    </row>
    <row r="56" spans="2:14" s="9" customFormat="1" ht="21" customHeight="1">
      <c r="B56" s="83" t="s">
        <v>126</v>
      </c>
      <c r="C56" s="78" t="s">
        <v>15</v>
      </c>
      <c r="D56" s="84" t="s">
        <v>154</v>
      </c>
      <c r="E56" s="80">
        <v>2</v>
      </c>
      <c r="F56" s="81">
        <v>0.5</v>
      </c>
      <c r="G56" s="82">
        <v>1</v>
      </c>
      <c r="H56" s="81" t="s">
        <v>2</v>
      </c>
      <c r="I56" s="81" t="s">
        <v>2</v>
      </c>
    </row>
    <row r="57" spans="2:14" s="9" customFormat="1" ht="21" customHeight="1">
      <c r="B57" s="61" t="s">
        <v>305</v>
      </c>
      <c r="C57" s="78" t="s">
        <v>155</v>
      </c>
      <c r="D57" s="84" t="s">
        <v>165</v>
      </c>
      <c r="E57" s="95">
        <v>2</v>
      </c>
      <c r="F57" s="155">
        <v>0.63</v>
      </c>
      <c r="G57" s="167">
        <v>1.26</v>
      </c>
      <c r="H57" s="81">
        <v>7.0054999999999996</v>
      </c>
      <c r="I57" s="168" t="s">
        <v>138</v>
      </c>
    </row>
    <row r="58" spans="2:14" s="9" customFormat="1" ht="21" customHeight="1">
      <c r="B58" s="61" t="s">
        <v>128</v>
      </c>
      <c r="C58" s="78" t="s">
        <v>16</v>
      </c>
      <c r="D58" s="84" t="s">
        <v>154</v>
      </c>
      <c r="E58" s="80">
        <v>2</v>
      </c>
      <c r="F58" s="81">
        <v>2.6</v>
      </c>
      <c r="G58" s="82">
        <v>5.2</v>
      </c>
      <c r="H58" s="81">
        <v>0.48186800000000007</v>
      </c>
      <c r="I58" s="594" t="s">
        <v>319</v>
      </c>
    </row>
    <row r="59" spans="2:14" s="9" customFormat="1" ht="21" customHeight="1">
      <c r="B59" s="83" t="s">
        <v>130</v>
      </c>
      <c r="C59" s="78" t="s">
        <v>17</v>
      </c>
      <c r="D59" s="84" t="s">
        <v>155</v>
      </c>
      <c r="E59" s="80">
        <v>2</v>
      </c>
      <c r="F59" s="81">
        <v>1.4</v>
      </c>
      <c r="G59" s="82">
        <v>2.8</v>
      </c>
      <c r="H59" s="81" t="s">
        <v>2</v>
      </c>
      <c r="I59" s="81" t="s">
        <v>2</v>
      </c>
    </row>
    <row r="60" spans="2:14" s="9" customFormat="1" ht="21" customHeight="1">
      <c r="B60" s="85" t="s">
        <v>0</v>
      </c>
      <c r="C60" s="86" t="s">
        <v>2</v>
      </c>
      <c r="D60" s="87" t="s">
        <v>2</v>
      </c>
      <c r="E60" s="97">
        <v>44</v>
      </c>
      <c r="F60" s="89" t="s">
        <v>2</v>
      </c>
      <c r="G60" s="98">
        <v>95.935000000000002</v>
      </c>
      <c r="H60" s="157">
        <v>171.24078900000001</v>
      </c>
      <c r="I60" s="89">
        <v>0.20103561050000027</v>
      </c>
      <c r="J60" s="37"/>
      <c r="K60" s="37"/>
      <c r="L60" s="37"/>
      <c r="M60" s="37"/>
      <c r="N60" s="37"/>
    </row>
    <row r="61" spans="2:14" s="9" customFormat="1" ht="21" customHeight="1">
      <c r="B61" s="71" t="s">
        <v>145</v>
      </c>
      <c r="C61" s="94"/>
      <c r="D61" s="84"/>
      <c r="E61" s="80"/>
      <c r="F61" s="81"/>
      <c r="G61" s="82"/>
      <c r="H61" s="92"/>
      <c r="I61" s="156"/>
    </row>
    <row r="62" spans="2:14" ht="21" customHeight="1">
      <c r="B62" s="61" t="s">
        <v>549</v>
      </c>
      <c r="C62" s="78" t="s">
        <v>306</v>
      </c>
      <c r="D62" s="79" t="s">
        <v>165</v>
      </c>
      <c r="E62" s="96">
        <v>6</v>
      </c>
      <c r="F62" s="155">
        <v>0.11</v>
      </c>
      <c r="G62" s="167">
        <v>0.66</v>
      </c>
      <c r="H62" s="81" t="s">
        <v>2</v>
      </c>
      <c r="I62" s="92" t="s">
        <v>138</v>
      </c>
    </row>
    <row r="63" spans="2:14" s="9" customFormat="1" ht="21" customHeight="1">
      <c r="B63" s="61" t="s">
        <v>550</v>
      </c>
      <c r="C63" s="78" t="s">
        <v>7</v>
      </c>
      <c r="D63" s="84" t="s">
        <v>155</v>
      </c>
      <c r="E63" s="96">
        <v>1</v>
      </c>
      <c r="F63" s="81">
        <v>0.15</v>
      </c>
      <c r="G63" s="82">
        <v>0.15</v>
      </c>
      <c r="H63" s="81">
        <v>0.71909999999999996</v>
      </c>
      <c r="I63" s="168" t="s">
        <v>138</v>
      </c>
    </row>
    <row r="64" spans="2:14" s="9" customFormat="1" ht="21" customHeight="1">
      <c r="B64" s="83" t="s">
        <v>308</v>
      </c>
      <c r="C64" s="78" t="s">
        <v>320</v>
      </c>
      <c r="D64" s="84" t="s">
        <v>155</v>
      </c>
      <c r="E64" s="80">
        <v>1</v>
      </c>
      <c r="F64" s="81">
        <v>0.43</v>
      </c>
      <c r="G64" s="82">
        <v>0.43</v>
      </c>
      <c r="H64" s="81" t="s">
        <v>2</v>
      </c>
      <c r="I64" s="92" t="s">
        <v>138</v>
      </c>
    </row>
    <row r="65" spans="2:12" s="9" customFormat="1" ht="21" customHeight="1">
      <c r="B65" s="83" t="s">
        <v>565</v>
      </c>
      <c r="C65" s="78" t="s">
        <v>10</v>
      </c>
      <c r="D65" s="84" t="s">
        <v>155</v>
      </c>
      <c r="E65" s="160">
        <v>1</v>
      </c>
      <c r="F65" s="39">
        <v>0.8</v>
      </c>
      <c r="G65" s="196">
        <v>0.8</v>
      </c>
      <c r="H65" s="197" t="s">
        <v>566</v>
      </c>
      <c r="I65" s="197" t="s">
        <v>566</v>
      </c>
    </row>
    <row r="66" spans="2:12" s="9" customFormat="1" ht="21" customHeight="1">
      <c r="B66" s="83" t="s">
        <v>321</v>
      </c>
      <c r="C66" s="78" t="s">
        <v>134</v>
      </c>
      <c r="D66" s="84" t="s">
        <v>155</v>
      </c>
      <c r="E66" s="80">
        <v>1</v>
      </c>
      <c r="F66" s="81">
        <v>0.315</v>
      </c>
      <c r="G66" s="82">
        <v>0.315</v>
      </c>
      <c r="H66" s="81">
        <v>1.5874999999999999</v>
      </c>
      <c r="I66" s="594" t="s">
        <v>319</v>
      </c>
    </row>
    <row r="67" spans="2:12" s="9" customFormat="1" ht="21" customHeight="1">
      <c r="B67" s="5" t="s">
        <v>553</v>
      </c>
      <c r="C67" s="78" t="s">
        <v>155</v>
      </c>
      <c r="D67" s="84" t="s">
        <v>155</v>
      </c>
      <c r="E67" s="160">
        <v>1</v>
      </c>
      <c r="F67" s="45">
        <v>0.2</v>
      </c>
      <c r="G67" s="178">
        <v>0.2</v>
      </c>
      <c r="H67" s="92" t="s">
        <v>138</v>
      </c>
      <c r="I67" s="92" t="s">
        <v>138</v>
      </c>
    </row>
    <row r="68" spans="2:12" s="9" customFormat="1" ht="21" customHeight="1">
      <c r="B68" s="61" t="s">
        <v>339</v>
      </c>
      <c r="C68" s="78" t="s">
        <v>14</v>
      </c>
      <c r="D68" s="84" t="s">
        <v>155</v>
      </c>
      <c r="E68" s="80">
        <v>2</v>
      </c>
      <c r="F68" s="81">
        <v>0.43</v>
      </c>
      <c r="G68" s="82">
        <v>0.86</v>
      </c>
      <c r="H68" s="81" t="s">
        <v>2</v>
      </c>
      <c r="I68" s="81" t="s">
        <v>2</v>
      </c>
    </row>
    <row r="69" spans="2:12" s="9" customFormat="1" ht="21" customHeight="1">
      <c r="B69" s="83" t="s">
        <v>340</v>
      </c>
      <c r="C69" s="78" t="s">
        <v>155</v>
      </c>
      <c r="D69" s="84" t="s">
        <v>155</v>
      </c>
      <c r="E69" s="80">
        <v>2</v>
      </c>
      <c r="F69" s="155">
        <v>0.35</v>
      </c>
      <c r="G69" s="82">
        <v>0.7</v>
      </c>
      <c r="H69" s="81" t="s">
        <v>2</v>
      </c>
      <c r="I69" s="81" t="s">
        <v>2</v>
      </c>
    </row>
    <row r="70" spans="2:12" s="9" customFormat="1" ht="24.75" customHeight="1">
      <c r="B70" s="61" t="s">
        <v>322</v>
      </c>
      <c r="C70" s="78" t="s">
        <v>155</v>
      </c>
      <c r="D70" s="84" t="s">
        <v>155</v>
      </c>
      <c r="E70" s="80">
        <v>1</v>
      </c>
      <c r="F70" s="81">
        <v>0.17</v>
      </c>
      <c r="G70" s="82">
        <v>0.17</v>
      </c>
      <c r="H70" s="81">
        <v>0.47399999999999998</v>
      </c>
      <c r="I70" s="92" t="s">
        <v>138</v>
      </c>
    </row>
    <row r="71" spans="2:12" s="9" customFormat="1" ht="24.75" customHeight="1">
      <c r="B71" s="61" t="s">
        <v>551</v>
      </c>
      <c r="C71" s="78" t="s">
        <v>155</v>
      </c>
      <c r="D71" s="84" t="s">
        <v>155</v>
      </c>
      <c r="E71" s="80">
        <v>1</v>
      </c>
      <c r="F71" s="81">
        <v>0.3</v>
      </c>
      <c r="G71" s="82">
        <v>0.3</v>
      </c>
      <c r="H71" s="81">
        <v>0.68500000000000005</v>
      </c>
      <c r="I71" s="594" t="s">
        <v>319</v>
      </c>
    </row>
    <row r="72" spans="2:12" s="9" customFormat="1" ht="24.75" customHeight="1">
      <c r="B72" s="61" t="s">
        <v>323</v>
      </c>
      <c r="C72" s="78" t="s">
        <v>15</v>
      </c>
      <c r="D72" s="84" t="s">
        <v>155</v>
      </c>
      <c r="E72" s="80">
        <v>1</v>
      </c>
      <c r="F72" s="81">
        <v>0.75</v>
      </c>
      <c r="G72" s="82">
        <v>0.75</v>
      </c>
      <c r="H72" s="81">
        <v>13.05</v>
      </c>
      <c r="I72" s="594" t="s">
        <v>319</v>
      </c>
    </row>
    <row r="73" spans="2:12" s="9" customFormat="1" ht="21" customHeight="1">
      <c r="B73" s="61" t="s">
        <v>324</v>
      </c>
      <c r="C73" s="78" t="s">
        <v>155</v>
      </c>
      <c r="D73" s="84" t="s">
        <v>155</v>
      </c>
      <c r="E73" s="80">
        <v>1</v>
      </c>
      <c r="F73" s="81">
        <v>1.9</v>
      </c>
      <c r="G73" s="82">
        <v>1.9</v>
      </c>
      <c r="H73" s="81">
        <v>13.05</v>
      </c>
      <c r="I73" s="594" t="s">
        <v>319</v>
      </c>
    </row>
    <row r="74" spans="2:12" s="9" customFormat="1" ht="21" customHeight="1">
      <c r="B74" s="198" t="s">
        <v>564</v>
      </c>
      <c r="C74" s="78" t="s">
        <v>155</v>
      </c>
      <c r="D74" s="84" t="s">
        <v>155</v>
      </c>
      <c r="E74" s="160">
        <v>1</v>
      </c>
      <c r="F74" s="128">
        <v>0.15</v>
      </c>
      <c r="G74" s="178">
        <v>0.15</v>
      </c>
      <c r="H74" s="92" t="s">
        <v>138</v>
      </c>
      <c r="I74" s="92" t="s">
        <v>138</v>
      </c>
    </row>
    <row r="75" spans="2:12" s="9" customFormat="1" ht="21" customHeight="1">
      <c r="B75" s="61" t="s">
        <v>325</v>
      </c>
      <c r="C75" s="78" t="s">
        <v>99</v>
      </c>
      <c r="D75" s="84" t="s">
        <v>155</v>
      </c>
      <c r="E75" s="160">
        <v>1</v>
      </c>
      <c r="F75" s="39">
        <v>0.4</v>
      </c>
      <c r="G75" s="196">
        <v>0.4</v>
      </c>
      <c r="H75" s="81">
        <v>2.282</v>
      </c>
      <c r="I75" s="578" t="s">
        <v>2</v>
      </c>
    </row>
    <row r="76" spans="2:12" s="9" customFormat="1" ht="21" customHeight="1" thickBot="1">
      <c r="B76" s="134" t="s">
        <v>0</v>
      </c>
      <c r="C76" s="131" t="s">
        <v>2</v>
      </c>
      <c r="D76" s="132" t="s">
        <v>2</v>
      </c>
      <c r="E76" s="161">
        <v>21</v>
      </c>
      <c r="F76" s="135" t="s">
        <v>2</v>
      </c>
      <c r="G76" s="162">
        <v>7.7850000000000001</v>
      </c>
      <c r="H76" s="135">
        <v>31.8476</v>
      </c>
      <c r="I76" s="163" t="s">
        <v>319</v>
      </c>
      <c r="K76" s="113"/>
      <c r="L76" s="113"/>
    </row>
    <row r="77" spans="2:12" s="9" customFormat="1" ht="27.75" customHeight="1" thickTop="1" thickBot="1">
      <c r="B77" s="130" t="s">
        <v>168</v>
      </c>
      <c r="C77" s="131" t="s">
        <v>2</v>
      </c>
      <c r="D77" s="132" t="s">
        <v>2</v>
      </c>
      <c r="E77" s="164">
        <v>160</v>
      </c>
      <c r="F77" s="133" t="s">
        <v>2</v>
      </c>
      <c r="G77" s="162">
        <v>12192.32</v>
      </c>
      <c r="H77" s="165">
        <v>16706.418342194447</v>
      </c>
      <c r="I77" s="165">
        <v>82.613298622499997</v>
      </c>
      <c r="K77" s="37"/>
    </row>
    <row r="78" spans="2:12" s="9" customFormat="1" ht="21" customHeight="1" thickTop="1">
      <c r="B78" s="99" t="s">
        <v>169</v>
      </c>
      <c r="C78" s="99"/>
      <c r="D78" s="99"/>
      <c r="E78" s="99"/>
      <c r="F78" s="100"/>
      <c r="G78" s="100"/>
      <c r="H78"/>
      <c r="I78"/>
      <c r="K78" s="37"/>
      <c r="L78" s="37"/>
    </row>
    <row r="79" spans="2:12" s="9" customFormat="1" ht="18" customHeight="1">
      <c r="B79" s="101" t="s">
        <v>287</v>
      </c>
      <c r="C79" s="101"/>
      <c r="D79" s="101"/>
      <c r="E79" s="101"/>
      <c r="F79" s="101"/>
      <c r="G79" s="101"/>
      <c r="H79"/>
      <c r="I79" s="224"/>
    </row>
    <row r="80" spans="2:12" s="9" customFormat="1" ht="21" customHeight="1">
      <c r="B80" s="101" t="s">
        <v>326</v>
      </c>
      <c r="C80" s="101"/>
      <c r="D80" s="101"/>
      <c r="E80" s="101"/>
      <c r="F80" s="101"/>
      <c r="G80" s="101"/>
      <c r="H80"/>
      <c r="I80"/>
    </row>
    <row r="81" spans="2:9" s="9" customFormat="1" ht="21" customHeight="1">
      <c r="B81" s="101" t="s">
        <v>341</v>
      </c>
      <c r="C81" s="101"/>
      <c r="D81" s="101"/>
      <c r="E81" s="101"/>
      <c r="F81" s="101"/>
      <c r="G81" s="101"/>
      <c r="H81" s="81"/>
      <c r="I81" s="81"/>
    </row>
    <row r="82" spans="2:9" s="9" customFormat="1" ht="21" customHeight="1">
      <c r="B82" s="103" t="s">
        <v>327</v>
      </c>
      <c r="C82" s="100"/>
      <c r="D82" s="100"/>
      <c r="E82" s="100"/>
      <c r="F82" s="100"/>
      <c r="G82" s="100"/>
    </row>
    <row r="83" spans="2:9" s="9" customFormat="1" ht="21" customHeight="1">
      <c r="B83" s="104" t="s">
        <v>147</v>
      </c>
      <c r="C83" s="64"/>
      <c r="D83" s="64"/>
      <c r="E83" s="64"/>
      <c r="F83" s="64"/>
      <c r="G83" s="102"/>
    </row>
    <row r="84" spans="2:9" s="9" customFormat="1" ht="21" customHeight="1">
      <c r="B84" s="36"/>
      <c r="C84" s="10"/>
      <c r="D84" s="10"/>
      <c r="E84" s="10"/>
      <c r="F84" s="10"/>
      <c r="G84" s="10"/>
      <c r="H84" s="81"/>
      <c r="I84" s="155"/>
    </row>
    <row r="85" spans="2:9" s="9" customFormat="1" ht="21" customHeight="1"/>
    <row r="86" spans="2:9" s="9" customFormat="1" ht="21" customHeight="1"/>
    <row r="87" spans="2:9" s="9" customFormat="1" ht="21" customHeight="1"/>
    <row r="88" spans="2:9" s="9" customFormat="1" ht="21" customHeight="1"/>
    <row r="89" spans="2:9" s="9" customFormat="1" ht="21" customHeight="1"/>
    <row r="90" spans="2:9" s="9" customFormat="1" ht="21" customHeight="1"/>
    <row r="91" spans="2:9" s="9" customFormat="1" ht="21" customHeight="1"/>
    <row r="92" spans="2:9" s="9" customFormat="1" ht="21" customHeight="1"/>
    <row r="93" spans="2:9" s="9" customFormat="1" ht="21" customHeight="1"/>
    <row r="94" spans="2:9" s="9" customFormat="1" ht="21" customHeight="1"/>
    <row r="95" spans="2:9" s="9" customFormat="1" ht="21" customHeight="1"/>
    <row r="96" spans="2:9" s="9" customFormat="1" ht="21" customHeight="1"/>
    <row r="97" spans="8:9" s="9" customFormat="1" ht="21" customHeight="1"/>
    <row r="98" spans="8:9" s="9" customFormat="1" ht="21" customHeight="1"/>
    <row r="99" spans="8:9" s="9" customFormat="1" ht="21" customHeight="1"/>
    <row r="100" spans="8:9" s="9" customFormat="1" ht="21" customHeight="1"/>
    <row r="101" spans="8:9" s="9" customFormat="1" ht="21" customHeight="1"/>
    <row r="102" spans="8:9" s="9" customFormat="1" ht="21" customHeight="1"/>
    <row r="103" spans="8:9" s="9" customFormat="1" ht="21" customHeight="1"/>
    <row r="104" spans="8:9" ht="21" customHeight="1"/>
    <row r="105" spans="8:9" ht="19.5" customHeight="1"/>
    <row r="106" spans="8:9" ht="19.5" customHeight="1"/>
    <row r="107" spans="8:9" ht="19.5" customHeight="1"/>
    <row r="108" spans="8:9" ht="19.5" customHeight="1"/>
    <row r="109" spans="8:9" ht="19.5" customHeight="1"/>
    <row r="110" spans="8:9" ht="19.5" customHeight="1"/>
    <row r="111" spans="8:9" ht="19.5" customHeight="1"/>
    <row r="112" spans="8:9" ht="25.5" customHeight="1">
      <c r="H112" s="9"/>
      <c r="I112" s="9"/>
    </row>
    <row r="113" spans="2:11" ht="21" customHeight="1">
      <c r="B113" s="83"/>
      <c r="C113" s="199"/>
      <c r="D113" s="200"/>
      <c r="E113" s="92"/>
      <c r="F113" s="81"/>
      <c r="G113" s="195"/>
      <c r="H113" s="81"/>
      <c r="I113" s="155"/>
      <c r="J113" s="201"/>
      <c r="K113" s="201"/>
    </row>
    <row r="114" spans="2:11" ht="17.25" customHeight="1">
      <c r="B114" s="201"/>
      <c r="C114" s="201"/>
      <c r="D114" s="201"/>
      <c r="E114" s="201"/>
      <c r="F114" s="201"/>
      <c r="G114" s="201"/>
      <c r="H114" s="201"/>
      <c r="I114" s="201"/>
      <c r="J114" s="201"/>
      <c r="K114" s="201"/>
    </row>
    <row r="115" spans="2:11" ht="18" customHeight="1">
      <c r="B115" s="201"/>
      <c r="C115" s="201"/>
      <c r="D115" s="201"/>
      <c r="E115" s="201"/>
      <c r="F115" s="201"/>
      <c r="G115" s="201"/>
      <c r="H115" s="201"/>
      <c r="I115" s="201"/>
      <c r="J115" s="201"/>
      <c r="K115" s="201"/>
    </row>
    <row r="116" spans="2:11" ht="21" customHeight="1">
      <c r="B116" s="201"/>
      <c r="C116" s="201"/>
      <c r="D116" s="201"/>
      <c r="E116" s="201"/>
      <c r="F116" s="201"/>
      <c r="G116" s="201"/>
      <c r="H116" s="201"/>
      <c r="I116" s="201"/>
      <c r="J116" s="201"/>
      <c r="K116" s="201"/>
    </row>
    <row r="117" spans="2:11" ht="21" customHeight="1">
      <c r="B117" s="201"/>
      <c r="C117" s="201"/>
      <c r="D117" s="201"/>
      <c r="E117" s="201"/>
      <c r="F117" s="201"/>
      <c r="G117" s="201"/>
      <c r="H117" s="201"/>
      <c r="I117" s="201"/>
      <c r="J117" s="201"/>
      <c r="K117" s="201"/>
    </row>
    <row r="118" spans="2:11" ht="21" customHeight="1">
      <c r="B118" s="201"/>
      <c r="C118" s="201"/>
      <c r="D118" s="201"/>
      <c r="E118" s="201"/>
      <c r="F118" s="201"/>
      <c r="G118" s="201"/>
      <c r="H118" s="201"/>
      <c r="I118" s="201"/>
      <c r="J118" s="201"/>
      <c r="K118" s="201"/>
    </row>
    <row r="119" spans="2:11" ht="21" customHeight="1">
      <c r="B119" s="201"/>
      <c r="C119" s="201"/>
      <c r="D119" s="201"/>
      <c r="E119" s="201"/>
      <c r="F119" s="201"/>
      <c r="G119" s="201"/>
      <c r="H119" s="201"/>
      <c r="I119" s="201"/>
      <c r="J119" s="201"/>
      <c r="K119" s="201"/>
    </row>
    <row r="120" spans="2:11" ht="21" customHeight="1">
      <c r="B120" s="201"/>
      <c r="C120" s="201"/>
      <c r="D120" s="201"/>
      <c r="E120" s="201"/>
      <c r="F120" s="201"/>
      <c r="G120" s="201"/>
      <c r="H120" s="201"/>
      <c r="I120" s="201"/>
      <c r="J120" s="201"/>
      <c r="K120" s="201"/>
    </row>
    <row r="121" spans="2:11" ht="21" customHeight="1">
      <c r="B121" s="201"/>
      <c r="C121" s="201"/>
      <c r="D121" s="201"/>
      <c r="E121" s="201"/>
      <c r="F121" s="201"/>
      <c r="G121" s="201"/>
      <c r="H121" s="201"/>
      <c r="I121" s="201"/>
      <c r="J121" s="201"/>
      <c r="K121" s="201"/>
    </row>
    <row r="122" spans="2:11" ht="21" customHeight="1">
      <c r="B122" s="201"/>
      <c r="C122" s="201"/>
      <c r="D122" s="201"/>
      <c r="E122" s="201"/>
      <c r="F122" s="201"/>
      <c r="G122" s="201"/>
      <c r="H122" s="201"/>
      <c r="I122" s="201"/>
      <c r="J122" s="201"/>
      <c r="K122" s="201"/>
    </row>
    <row r="123" spans="2:11" ht="21" customHeight="1">
      <c r="B123" s="201"/>
      <c r="C123" s="201"/>
      <c r="D123" s="201"/>
      <c r="E123" s="201"/>
      <c r="F123" s="201"/>
      <c r="G123" s="201"/>
      <c r="H123" s="201"/>
      <c r="I123" s="201"/>
      <c r="J123" s="201"/>
      <c r="K123" s="201"/>
    </row>
    <row r="124" spans="2:11" ht="21" customHeight="1">
      <c r="B124" s="201"/>
      <c r="C124" s="201"/>
      <c r="D124" s="201"/>
      <c r="E124" s="201"/>
      <c r="F124" s="201"/>
      <c r="G124" s="201"/>
      <c r="H124" s="201"/>
      <c r="I124" s="201"/>
      <c r="J124" s="201"/>
      <c r="K124" s="201"/>
    </row>
    <row r="125" spans="2:11" ht="21" customHeight="1">
      <c r="B125" s="201"/>
      <c r="C125" s="201"/>
      <c r="D125" s="201"/>
      <c r="E125" s="201"/>
      <c r="F125" s="201"/>
      <c r="G125" s="201"/>
      <c r="H125" s="201"/>
      <c r="I125" s="201"/>
      <c r="J125" s="201"/>
      <c r="K125" s="201"/>
    </row>
    <row r="126" spans="2:11" ht="21" customHeight="1">
      <c r="B126" s="201"/>
      <c r="C126" s="201"/>
      <c r="D126" s="201"/>
      <c r="E126" s="201"/>
      <c r="F126" s="201"/>
      <c r="G126" s="201"/>
      <c r="H126" s="201"/>
      <c r="I126" s="201"/>
      <c r="J126" s="201"/>
      <c r="K126" s="201"/>
    </row>
    <row r="127" spans="2:11" ht="21" customHeight="1">
      <c r="B127" s="83"/>
      <c r="C127" s="199"/>
      <c r="D127" s="200"/>
      <c r="E127" s="92"/>
      <c r="F127" s="155"/>
      <c r="G127" s="81"/>
      <c r="H127" s="81"/>
      <c r="I127" s="81"/>
      <c r="J127" s="201"/>
      <c r="K127" s="201"/>
    </row>
    <row r="128" spans="2:11" ht="21" customHeight="1">
      <c r="B128" s="201"/>
      <c r="C128" s="201"/>
      <c r="D128" s="201"/>
      <c r="E128" s="201"/>
      <c r="F128" s="201"/>
      <c r="G128" s="201"/>
      <c r="H128" s="201"/>
      <c r="I128" s="201"/>
      <c r="J128" s="201"/>
      <c r="K128" s="201"/>
    </row>
    <row r="129" spans="2:11" ht="21" customHeight="1">
      <c r="B129" s="83"/>
      <c r="C129" s="199"/>
      <c r="D129" s="200"/>
      <c r="E129" s="92"/>
      <c r="F129" s="155"/>
      <c r="G129" s="81"/>
      <c r="H129" s="81"/>
      <c r="I129" s="81"/>
      <c r="J129" s="201"/>
      <c r="K129" s="201"/>
    </row>
    <row r="130" spans="2:11" ht="21" customHeight="1">
      <c r="B130" s="201"/>
      <c r="C130" s="201"/>
      <c r="D130" s="201"/>
      <c r="E130" s="201"/>
      <c r="F130" s="201"/>
      <c r="G130" s="201"/>
      <c r="H130" s="201"/>
      <c r="I130" s="201"/>
      <c r="J130" s="201"/>
      <c r="K130" s="201"/>
    </row>
    <row r="131" spans="2:11" ht="21" customHeight="1">
      <c r="B131" s="201"/>
      <c r="C131" s="201"/>
      <c r="D131" s="201"/>
      <c r="E131" s="201"/>
      <c r="F131" s="201"/>
      <c r="G131" s="201"/>
      <c r="H131" s="201"/>
      <c r="I131" s="201"/>
      <c r="J131" s="201"/>
      <c r="K131" s="201"/>
    </row>
    <row r="132" spans="2:11" ht="21" customHeight="1">
      <c r="B132" s="201"/>
      <c r="C132" s="201"/>
      <c r="D132" s="201"/>
      <c r="E132" s="201"/>
      <c r="F132" s="201"/>
      <c r="G132" s="201"/>
      <c r="H132" s="201"/>
      <c r="I132" s="201"/>
      <c r="J132" s="201"/>
      <c r="K132" s="201"/>
    </row>
    <row r="133" spans="2:11" ht="21" customHeight="1">
      <c r="B133" s="201"/>
      <c r="C133" s="201"/>
      <c r="D133" s="201"/>
      <c r="E133" s="201"/>
      <c r="F133" s="201"/>
      <c r="G133" s="201"/>
      <c r="H133" s="201"/>
      <c r="I133" s="201"/>
      <c r="J133" s="201"/>
      <c r="K133" s="201"/>
    </row>
    <row r="134" spans="2:11" ht="21" customHeight="1">
      <c r="B134" s="201"/>
      <c r="C134" s="201"/>
      <c r="D134" s="201"/>
      <c r="E134" s="201"/>
      <c r="F134" s="201"/>
      <c r="G134" s="201"/>
      <c r="H134" s="201"/>
      <c r="I134" s="201"/>
      <c r="J134" s="201"/>
      <c r="K134" s="201"/>
    </row>
    <row r="135" spans="2:11" ht="21" customHeight="1">
      <c r="B135" s="201"/>
      <c r="C135" s="201"/>
      <c r="D135" s="201"/>
      <c r="E135" s="201"/>
      <c r="F135" s="201"/>
      <c r="G135" s="201"/>
      <c r="H135" s="201"/>
      <c r="I135" s="201"/>
      <c r="J135" s="201"/>
      <c r="K135" s="201"/>
    </row>
    <row r="136" spans="2:11" ht="21" customHeight="1">
      <c r="B136" s="201"/>
      <c r="C136" s="201"/>
      <c r="D136" s="201"/>
      <c r="E136" s="201"/>
      <c r="F136" s="201"/>
      <c r="G136" s="201"/>
      <c r="H136" s="201"/>
      <c r="I136" s="201"/>
      <c r="J136" s="201"/>
      <c r="K136" s="201"/>
    </row>
    <row r="137" spans="2:11" ht="21" customHeight="1">
      <c r="B137" s="201"/>
      <c r="C137" s="201"/>
      <c r="D137" s="201"/>
      <c r="E137" s="201"/>
      <c r="F137" s="201"/>
      <c r="G137" s="201"/>
      <c r="H137" s="201"/>
      <c r="I137" s="201"/>
      <c r="J137" s="201"/>
      <c r="K137" s="201"/>
    </row>
    <row r="138" spans="2:11" ht="21" customHeight="1">
      <c r="B138" s="201"/>
      <c r="C138" s="201"/>
      <c r="D138" s="201"/>
      <c r="E138" s="201"/>
      <c r="F138" s="201"/>
      <c r="G138" s="201"/>
      <c r="H138" s="201"/>
      <c r="I138" s="201"/>
      <c r="J138" s="201"/>
      <c r="K138" s="201"/>
    </row>
    <row r="139" spans="2:11" ht="21" customHeight="1">
      <c r="B139" s="201"/>
      <c r="C139" s="201"/>
      <c r="D139" s="201"/>
      <c r="E139" s="201"/>
      <c r="F139" s="201"/>
      <c r="G139" s="201"/>
      <c r="H139" s="201"/>
      <c r="I139" s="201"/>
      <c r="J139" s="201"/>
      <c r="K139" s="201"/>
    </row>
    <row r="140" spans="2:11" ht="21" customHeight="1">
      <c r="B140" s="201"/>
      <c r="C140" s="201"/>
      <c r="D140" s="201"/>
      <c r="E140" s="201"/>
      <c r="F140" s="201"/>
      <c r="G140" s="201"/>
      <c r="H140" s="201"/>
      <c r="I140" s="201"/>
      <c r="J140" s="201"/>
      <c r="K140" s="201"/>
    </row>
    <row r="141" spans="2:11" ht="21" customHeight="1">
      <c r="B141" s="201"/>
      <c r="C141" s="201"/>
      <c r="D141" s="201"/>
      <c r="E141" s="201"/>
      <c r="F141" s="201"/>
      <c r="G141" s="201"/>
      <c r="H141" s="201"/>
      <c r="I141" s="201"/>
      <c r="J141" s="201"/>
      <c r="K141" s="201"/>
    </row>
    <row r="142" spans="2:11" s="9" customFormat="1" ht="24.75" customHeight="1">
      <c r="B142" s="201"/>
      <c r="C142" s="201"/>
      <c r="D142" s="201"/>
      <c r="E142" s="201"/>
      <c r="F142" s="201"/>
      <c r="G142" s="201"/>
      <c r="H142" s="201"/>
      <c r="I142" s="201"/>
      <c r="J142" s="201"/>
      <c r="K142" s="201"/>
    </row>
    <row r="143" spans="2:11" s="9" customFormat="1" ht="24.75" customHeight="1">
      <c r="B143" s="201"/>
      <c r="C143" s="201"/>
      <c r="D143" s="201"/>
      <c r="E143" s="201"/>
      <c r="F143" s="201"/>
      <c r="G143" s="201"/>
      <c r="H143" s="201"/>
      <c r="I143" s="201"/>
      <c r="J143" s="201"/>
      <c r="K143" s="201"/>
    </row>
    <row r="144" spans="2:11" s="9" customFormat="1" ht="24.75" customHeight="1">
      <c r="B144" s="201"/>
      <c r="C144" s="201"/>
      <c r="D144" s="201"/>
      <c r="E144" s="201"/>
      <c r="F144" s="201"/>
      <c r="G144" s="201"/>
      <c r="H144" s="201"/>
      <c r="I144" s="201"/>
      <c r="J144" s="201"/>
      <c r="K144" s="201"/>
    </row>
    <row r="145" spans="2:11" s="9" customFormat="1" ht="24.75" customHeight="1">
      <c r="B145" s="201"/>
      <c r="C145" s="201"/>
      <c r="D145" s="201"/>
      <c r="E145" s="201"/>
      <c r="F145" s="201"/>
      <c r="G145" s="201"/>
      <c r="H145" s="201"/>
      <c r="I145" s="201"/>
      <c r="J145" s="201"/>
      <c r="K145" s="201"/>
    </row>
    <row r="146" spans="2:11" s="9" customFormat="1">
      <c r="B146" s="201"/>
      <c r="C146" s="201"/>
      <c r="D146" s="201"/>
      <c r="E146" s="201"/>
      <c r="F146" s="201"/>
      <c r="G146" s="201"/>
      <c r="H146" s="201"/>
      <c r="I146" s="201"/>
      <c r="J146" s="201"/>
      <c r="K146" s="201"/>
    </row>
    <row r="147" spans="2:11" s="9" customFormat="1" ht="18.75" customHeight="1">
      <c r="B147" s="201"/>
      <c r="C147" s="201"/>
      <c r="D147" s="201"/>
      <c r="E147" s="201"/>
      <c r="F147" s="201"/>
      <c r="G147" s="201"/>
      <c r="H147" s="201"/>
      <c r="I147" s="201"/>
      <c r="J147" s="201"/>
      <c r="K147" s="201"/>
    </row>
    <row r="148" spans="2:11" s="9" customFormat="1" ht="21" customHeight="1">
      <c r="B148" s="201"/>
      <c r="C148" s="201"/>
      <c r="D148" s="201"/>
      <c r="E148" s="201"/>
      <c r="F148" s="201"/>
      <c r="G148" s="201"/>
      <c r="H148" s="201"/>
      <c r="I148" s="201"/>
      <c r="J148" s="201"/>
      <c r="K148" s="201"/>
    </row>
    <row r="149" spans="2:11" s="9" customFormat="1" ht="18.75" customHeight="1">
      <c r="B149" s="201"/>
      <c r="C149" s="201"/>
      <c r="D149" s="201"/>
      <c r="E149" s="201"/>
      <c r="F149" s="201"/>
      <c r="G149" s="201"/>
      <c r="H149" s="201"/>
      <c r="I149" s="201"/>
      <c r="J149" s="201"/>
      <c r="K149" s="201"/>
    </row>
    <row r="150" spans="2:11" s="9" customFormat="1" ht="19.5" customHeight="1">
      <c r="H150" s="64"/>
      <c r="I150" s="64"/>
    </row>
    <row r="151" spans="2:11" s="9" customFormat="1">
      <c r="H151" s="102"/>
      <c r="I151" s="64"/>
    </row>
    <row r="152" spans="2:11" s="9" customFormat="1">
      <c r="H152" s="64"/>
      <c r="I152" s="64"/>
    </row>
    <row r="153" spans="2:11" s="9" customFormat="1">
      <c r="H153" s="64"/>
      <c r="I153" s="64"/>
    </row>
    <row r="154" spans="2:11" s="9" customFormat="1">
      <c r="H154" s="64"/>
      <c r="I154" s="64"/>
    </row>
    <row r="155" spans="2:11">
      <c r="H155" s="64"/>
      <c r="I155" s="64"/>
    </row>
  </sheetData>
  <mergeCells count="6">
    <mergeCell ref="I44:I45"/>
    <mergeCell ref="H3:H4"/>
    <mergeCell ref="B3:B4"/>
    <mergeCell ref="C3:C4"/>
    <mergeCell ref="D3:D4"/>
    <mergeCell ref="E3:G3"/>
  </mergeCells>
  <printOptions horizontalCentered="1" verticalCentered="1"/>
  <pageMargins left="0" right="0" top="0" bottom="0" header="0" footer="0"/>
  <pageSetup scale="80"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6"/>
  <dimension ref="B1:G31"/>
  <sheetViews>
    <sheetView rightToLeft="1" zoomScale="120" zoomScaleNormal="120" workbookViewId="0">
      <selection activeCell="B2" sqref="B2"/>
    </sheetView>
  </sheetViews>
  <sheetFormatPr defaultRowHeight="15"/>
  <cols>
    <col min="1" max="1" width="9.140625" customWidth="1"/>
    <col min="2" max="2" width="24.28515625" customWidth="1"/>
    <col min="3" max="3" width="18.7109375" customWidth="1"/>
    <col min="4" max="4" width="15" customWidth="1"/>
    <col min="5" max="5" width="17.42578125" customWidth="1"/>
    <col min="7" max="7" width="16.7109375" customWidth="1"/>
  </cols>
  <sheetData>
    <row r="1" spans="2:7" ht="15" customHeight="1"/>
    <row r="2" spans="2:7" ht="23.25" customHeight="1" thickBot="1">
      <c r="B2" s="1" t="s">
        <v>925</v>
      </c>
      <c r="C2" s="30"/>
      <c r="D2" s="30"/>
      <c r="E2" s="30"/>
      <c r="F2" s="30"/>
      <c r="G2" s="30"/>
    </row>
    <row r="3" spans="2:7" ht="15" customHeight="1" thickTop="1">
      <c r="B3" s="629" t="s">
        <v>18</v>
      </c>
      <c r="C3" s="639" t="s">
        <v>1</v>
      </c>
      <c r="D3" s="641" t="s">
        <v>174</v>
      </c>
      <c r="E3" s="629" t="s">
        <v>175</v>
      </c>
      <c r="F3" s="639" t="s">
        <v>176</v>
      </c>
      <c r="G3" s="182" t="s">
        <v>526</v>
      </c>
    </row>
    <row r="4" spans="2:7" ht="18" thickBot="1">
      <c r="B4" s="631"/>
      <c r="C4" s="654"/>
      <c r="D4" s="656"/>
      <c r="E4" s="631"/>
      <c r="F4" s="654"/>
      <c r="G4" s="187" t="s">
        <v>527</v>
      </c>
    </row>
    <row r="5" spans="2:7" ht="42" customHeight="1">
      <c r="B5" s="105" t="s">
        <v>142</v>
      </c>
      <c r="C5" s="34"/>
      <c r="D5" s="34"/>
      <c r="E5" s="8"/>
      <c r="F5" s="106"/>
      <c r="G5" s="188"/>
    </row>
    <row r="6" spans="2:7" ht="18" customHeight="1">
      <c r="B6" s="107" t="s">
        <v>342</v>
      </c>
      <c r="C6" s="34" t="s">
        <v>6</v>
      </c>
      <c r="D6" s="34" t="s">
        <v>177</v>
      </c>
      <c r="E6" s="8" t="s">
        <v>178</v>
      </c>
      <c r="F6" s="185">
        <v>195</v>
      </c>
      <c r="G6" s="185">
        <v>1158</v>
      </c>
    </row>
    <row r="7" spans="2:7" ht="18.75" customHeight="1">
      <c r="B7" s="107" t="s">
        <v>568</v>
      </c>
      <c r="C7" s="34" t="s">
        <v>7</v>
      </c>
      <c r="D7" s="34" t="s">
        <v>41</v>
      </c>
      <c r="E7" s="8" t="s">
        <v>528</v>
      </c>
      <c r="F7" s="204">
        <v>182</v>
      </c>
      <c r="G7" s="204">
        <v>4671</v>
      </c>
    </row>
    <row r="8" spans="2:7" ht="18.75" customHeight="1">
      <c r="B8" s="107" t="s">
        <v>569</v>
      </c>
      <c r="C8" s="34" t="s">
        <v>529</v>
      </c>
      <c r="D8" s="34" t="s">
        <v>530</v>
      </c>
      <c r="E8" s="8" t="s">
        <v>179</v>
      </c>
      <c r="F8" s="204">
        <v>125</v>
      </c>
      <c r="G8" s="204">
        <v>300</v>
      </c>
    </row>
    <row r="9" spans="2:7" ht="18.75" customHeight="1">
      <c r="B9" s="107" t="s">
        <v>181</v>
      </c>
      <c r="C9" s="34" t="s">
        <v>13</v>
      </c>
      <c r="D9" s="34" t="s">
        <v>182</v>
      </c>
      <c r="E9" s="8" t="s">
        <v>343</v>
      </c>
      <c r="F9" s="204">
        <v>151</v>
      </c>
      <c r="G9" s="204">
        <v>2300</v>
      </c>
    </row>
    <row r="10" spans="2:7" ht="18.75" customHeight="1">
      <c r="B10" s="107" t="s">
        <v>570</v>
      </c>
      <c r="C10" s="34" t="s">
        <v>14</v>
      </c>
      <c r="D10" s="34" t="s">
        <v>531</v>
      </c>
      <c r="E10" s="8" t="s">
        <v>532</v>
      </c>
      <c r="F10" s="204">
        <v>275</v>
      </c>
      <c r="G10" s="204">
        <v>2036</v>
      </c>
    </row>
    <row r="11" spans="2:7" ht="18.75" customHeight="1" thickBot="1">
      <c r="B11" s="107" t="s">
        <v>571</v>
      </c>
      <c r="C11" s="34" t="s">
        <v>155</v>
      </c>
      <c r="D11" s="34" t="s">
        <v>533</v>
      </c>
      <c r="E11" s="8" t="s">
        <v>534</v>
      </c>
      <c r="F11" s="204" t="s">
        <v>2</v>
      </c>
      <c r="G11" s="205" t="s">
        <v>2</v>
      </c>
    </row>
    <row r="12" spans="2:7" ht="18.75" customHeight="1">
      <c r="B12" s="149" t="s">
        <v>535</v>
      </c>
      <c r="C12" s="150"/>
      <c r="D12" s="150"/>
      <c r="E12" s="151"/>
      <c r="F12" s="184"/>
      <c r="G12" s="184"/>
    </row>
    <row r="13" spans="2:7" ht="18.75" customHeight="1">
      <c r="B13" s="107" t="s">
        <v>572</v>
      </c>
      <c r="C13" s="34" t="s">
        <v>536</v>
      </c>
      <c r="D13" s="34" t="s">
        <v>64</v>
      </c>
      <c r="E13" s="8" t="s">
        <v>183</v>
      </c>
      <c r="F13" s="185" t="s">
        <v>2</v>
      </c>
      <c r="G13" s="185" t="s">
        <v>2</v>
      </c>
    </row>
    <row r="14" spans="2:7" ht="18.75">
      <c r="B14" s="107" t="s">
        <v>573</v>
      </c>
      <c r="C14" s="34" t="s">
        <v>155</v>
      </c>
      <c r="D14" s="34" t="s">
        <v>155</v>
      </c>
      <c r="E14" s="8" t="s">
        <v>179</v>
      </c>
      <c r="F14" s="185">
        <v>64</v>
      </c>
      <c r="G14" s="185">
        <v>1612</v>
      </c>
    </row>
    <row r="15" spans="2:7" ht="18.75">
      <c r="B15" s="5" t="s">
        <v>575</v>
      </c>
      <c r="C15" s="34" t="s">
        <v>155</v>
      </c>
      <c r="D15" s="34" t="s">
        <v>155</v>
      </c>
      <c r="E15" s="34" t="s">
        <v>155</v>
      </c>
      <c r="F15" s="152">
        <v>37</v>
      </c>
      <c r="G15" s="183">
        <v>62</v>
      </c>
    </row>
    <row r="16" spans="2:7" ht="18.75" customHeight="1" thickBot="1">
      <c r="B16" s="107" t="s">
        <v>574</v>
      </c>
      <c r="C16" s="34" t="s">
        <v>7</v>
      </c>
      <c r="D16" s="34" t="s">
        <v>41</v>
      </c>
      <c r="E16" s="8" t="s">
        <v>537</v>
      </c>
      <c r="F16" s="185">
        <v>27</v>
      </c>
      <c r="G16" s="185">
        <v>15</v>
      </c>
    </row>
    <row r="17" spans="2:7" ht="18" customHeight="1">
      <c r="B17" s="153" t="s">
        <v>188</v>
      </c>
      <c r="C17" s="150"/>
      <c r="D17" s="150"/>
      <c r="E17" s="151"/>
      <c r="F17" s="184"/>
      <c r="G17" s="184"/>
    </row>
    <row r="18" spans="2:7" ht="18.75" customHeight="1">
      <c r="B18" s="5" t="s">
        <v>184</v>
      </c>
      <c r="C18" s="34" t="s">
        <v>301</v>
      </c>
      <c r="D18" s="34" t="s">
        <v>185</v>
      </c>
      <c r="E18" s="108" t="s">
        <v>2</v>
      </c>
      <c r="F18" s="186" t="s">
        <v>344</v>
      </c>
      <c r="G18" s="186" t="s">
        <v>344</v>
      </c>
    </row>
    <row r="19" spans="2:7" ht="18.75" customHeight="1">
      <c r="B19" s="5" t="s">
        <v>345</v>
      </c>
      <c r="C19" s="7" t="s">
        <v>69</v>
      </c>
      <c r="D19" s="7" t="s">
        <v>346</v>
      </c>
      <c r="E19" s="8" t="s">
        <v>179</v>
      </c>
      <c r="F19" s="183">
        <v>56</v>
      </c>
      <c r="G19" s="183">
        <v>42.3</v>
      </c>
    </row>
    <row r="20" spans="2:7" ht="18">
      <c r="B20" s="5" t="s">
        <v>347</v>
      </c>
      <c r="C20" s="34" t="s">
        <v>155</v>
      </c>
      <c r="D20" s="7" t="s">
        <v>70</v>
      </c>
      <c r="E20" s="8" t="s">
        <v>2</v>
      </c>
      <c r="F20" s="183" t="s">
        <v>2</v>
      </c>
      <c r="G20" s="183" t="s">
        <v>2</v>
      </c>
    </row>
    <row r="21" spans="2:7" ht="18">
      <c r="B21" s="5" t="s">
        <v>186</v>
      </c>
      <c r="C21" s="34" t="s">
        <v>83</v>
      </c>
      <c r="D21" s="34" t="s">
        <v>187</v>
      </c>
      <c r="E21" s="108" t="s">
        <v>2</v>
      </c>
      <c r="F21" s="186" t="s">
        <v>539</v>
      </c>
      <c r="G21" s="186" t="s">
        <v>539</v>
      </c>
    </row>
    <row r="22" spans="2:7" ht="18.75">
      <c r="B22" s="5" t="s">
        <v>576</v>
      </c>
      <c r="C22" s="34" t="s">
        <v>529</v>
      </c>
      <c r="D22" s="34" t="s">
        <v>540</v>
      </c>
      <c r="E22" s="8" t="s">
        <v>528</v>
      </c>
      <c r="F22" s="185">
        <v>123</v>
      </c>
      <c r="G22" s="185">
        <v>554</v>
      </c>
    </row>
    <row r="23" spans="2:7" ht="21.75" customHeight="1">
      <c r="B23" s="5" t="s">
        <v>349</v>
      </c>
      <c r="C23" s="7" t="s">
        <v>350</v>
      </c>
      <c r="D23" s="7" t="s">
        <v>70</v>
      </c>
      <c r="E23" s="8" t="s">
        <v>183</v>
      </c>
      <c r="F23" s="207" t="s">
        <v>2</v>
      </c>
      <c r="G23" s="207" t="s">
        <v>2</v>
      </c>
    </row>
    <row r="24" spans="2:7" ht="18.75" thickBot="1">
      <c r="B24" s="208" t="s">
        <v>351</v>
      </c>
      <c r="C24" s="191" t="s">
        <v>155</v>
      </c>
      <c r="D24" s="209" t="s">
        <v>155</v>
      </c>
      <c r="E24" s="193" t="s">
        <v>155</v>
      </c>
      <c r="F24" s="210" t="s">
        <v>2</v>
      </c>
      <c r="G24" s="210" t="s">
        <v>2</v>
      </c>
    </row>
    <row r="25" spans="2:7" ht="16.5" thickTop="1">
      <c r="B25" s="189" t="s">
        <v>352</v>
      </c>
      <c r="C25" s="189"/>
      <c r="D25" s="189"/>
    </row>
    <row r="26" spans="2:7" ht="15.75">
      <c r="B26" s="189" t="s">
        <v>567</v>
      </c>
      <c r="C26" s="189"/>
      <c r="D26" s="189"/>
      <c r="E26" s="189"/>
      <c r="F26" s="189"/>
      <c r="G26" s="189"/>
    </row>
    <row r="27" spans="2:7" ht="15.75">
      <c r="B27" s="189" t="s">
        <v>541</v>
      </c>
      <c r="C27" s="189"/>
      <c r="D27" s="189"/>
      <c r="E27" s="189"/>
      <c r="F27" s="189"/>
      <c r="G27" s="189"/>
    </row>
    <row r="28" spans="2:7" ht="15.75">
      <c r="B28" s="189" t="s">
        <v>542</v>
      </c>
      <c r="C28" s="189"/>
      <c r="D28" s="189"/>
      <c r="E28" s="189"/>
      <c r="F28" s="189"/>
      <c r="G28" s="189"/>
    </row>
    <row r="29" spans="2:7" ht="15.75">
      <c r="B29" s="655"/>
      <c r="C29" s="655"/>
      <c r="D29" s="655"/>
      <c r="E29" s="206"/>
      <c r="F29" s="206"/>
      <c r="G29" s="206"/>
    </row>
    <row r="30" spans="2:7" ht="18" customHeight="1"/>
    <row r="31" spans="2:7" ht="15.75">
      <c r="E31" s="206"/>
      <c r="F31" s="206"/>
      <c r="G31" s="206"/>
    </row>
  </sheetData>
  <mergeCells count="6">
    <mergeCell ref="F3:F4"/>
    <mergeCell ref="B29:D29"/>
    <mergeCell ref="B3:B4"/>
    <mergeCell ref="C3:C4"/>
    <mergeCell ref="D3:D4"/>
    <mergeCell ref="E3:E4"/>
  </mergeCells>
  <pageMargins left="0.17" right="0.17" top="0.17" bottom="0.17" header="0.18" footer="0.17"/>
  <pageSetup scale="95" orientation="landscape"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7"/>
  <dimension ref="B1:I32"/>
  <sheetViews>
    <sheetView rightToLeft="1" zoomScale="120" zoomScaleNormal="120" workbookViewId="0"/>
  </sheetViews>
  <sheetFormatPr defaultRowHeight="15"/>
  <cols>
    <col min="1" max="1" width="9.140625" customWidth="1"/>
    <col min="2" max="2" width="33.42578125" customWidth="1"/>
    <col min="3" max="3" width="13.7109375" customWidth="1"/>
    <col min="4" max="5" width="19.85546875" customWidth="1"/>
    <col min="6" max="6" width="15.28515625" customWidth="1"/>
  </cols>
  <sheetData>
    <row r="1" spans="2:8" s="9" customFormat="1" ht="21.75">
      <c r="B1" s="1"/>
    </row>
    <row r="2" spans="2:8" ht="22.5" thickBot="1">
      <c r="B2" s="1" t="s">
        <v>924</v>
      </c>
      <c r="C2" s="30"/>
      <c r="D2" s="1"/>
      <c r="E2" s="30"/>
      <c r="F2" s="1"/>
      <c r="G2" s="30"/>
      <c r="H2" s="30"/>
    </row>
    <row r="3" spans="2:8" ht="37.5" thickTop="1" thickBot="1">
      <c r="B3" s="110" t="s">
        <v>18</v>
      </c>
      <c r="C3" s="109" t="s">
        <v>150</v>
      </c>
      <c r="D3" s="109" t="s">
        <v>286</v>
      </c>
      <c r="E3" s="109" t="s">
        <v>577</v>
      </c>
      <c r="F3" s="169" t="s">
        <v>189</v>
      </c>
    </row>
    <row r="4" spans="2:8" ht="18">
      <c r="B4" s="136" t="s">
        <v>142</v>
      </c>
      <c r="C4" s="137"/>
      <c r="D4" s="138"/>
      <c r="E4" s="138"/>
      <c r="F4" s="170"/>
    </row>
    <row r="5" spans="2:8" ht="18" customHeight="1">
      <c r="B5" s="107" t="s">
        <v>342</v>
      </c>
      <c r="C5" s="26" t="s">
        <v>154</v>
      </c>
      <c r="D5" s="139">
        <v>410</v>
      </c>
      <c r="E5" s="139">
        <v>1106</v>
      </c>
      <c r="F5" s="176">
        <v>1406</v>
      </c>
    </row>
    <row r="6" spans="2:8" ht="18" customHeight="1">
      <c r="B6" s="107" t="s">
        <v>554</v>
      </c>
      <c r="C6" s="26" t="s">
        <v>155</v>
      </c>
      <c r="D6" s="139">
        <v>640</v>
      </c>
      <c r="E6" s="211" t="s">
        <v>2</v>
      </c>
      <c r="F6" s="174" t="s">
        <v>518</v>
      </c>
    </row>
    <row r="7" spans="2:8" ht="18" customHeight="1">
      <c r="B7" s="107" t="s">
        <v>555</v>
      </c>
      <c r="C7" s="26" t="s">
        <v>155</v>
      </c>
      <c r="D7" s="139">
        <v>300</v>
      </c>
      <c r="E7" s="139">
        <v>650</v>
      </c>
      <c r="F7" s="176" t="s">
        <v>355</v>
      </c>
    </row>
    <row r="8" spans="2:8" ht="18" customHeight="1">
      <c r="B8" s="107" t="s">
        <v>181</v>
      </c>
      <c r="C8" s="26" t="s">
        <v>155</v>
      </c>
      <c r="D8" s="139">
        <v>176</v>
      </c>
      <c r="E8" s="139">
        <v>428</v>
      </c>
      <c r="F8" s="176" t="s">
        <v>353</v>
      </c>
    </row>
    <row r="9" spans="2:8" ht="18" customHeight="1">
      <c r="B9" s="107" t="s">
        <v>556</v>
      </c>
      <c r="C9" s="26" t="s">
        <v>155</v>
      </c>
      <c r="D9" s="139">
        <v>750</v>
      </c>
      <c r="E9" s="139">
        <v>2150</v>
      </c>
      <c r="F9" s="174" t="s">
        <v>518</v>
      </c>
    </row>
    <row r="10" spans="2:8" ht="18" customHeight="1">
      <c r="B10" s="107" t="s">
        <v>557</v>
      </c>
      <c r="C10" s="26" t="s">
        <v>155</v>
      </c>
      <c r="D10" s="139">
        <v>400</v>
      </c>
      <c r="E10" s="139">
        <v>1375</v>
      </c>
      <c r="F10" s="176" t="s">
        <v>519</v>
      </c>
    </row>
    <row r="11" spans="2:8" ht="18" customHeight="1">
      <c r="B11" s="111" t="s">
        <v>354</v>
      </c>
      <c r="C11" s="27" t="s">
        <v>2</v>
      </c>
      <c r="D11" s="140">
        <f>+D5+D8</f>
        <v>586</v>
      </c>
      <c r="E11" s="140">
        <f>+E5+E8</f>
        <v>1534</v>
      </c>
      <c r="F11" s="146" t="s">
        <v>2</v>
      </c>
    </row>
    <row r="12" spans="2:8" ht="18" customHeight="1">
      <c r="B12" s="136" t="s">
        <v>520</v>
      </c>
      <c r="C12" s="141"/>
      <c r="D12" s="142"/>
      <c r="E12" s="142"/>
      <c r="F12" s="171"/>
    </row>
    <row r="13" spans="2:8" ht="18" customHeight="1">
      <c r="B13" s="107" t="s">
        <v>558</v>
      </c>
      <c r="C13" s="26" t="s">
        <v>154</v>
      </c>
      <c r="D13" s="139">
        <v>100</v>
      </c>
      <c r="E13" s="139">
        <v>725</v>
      </c>
      <c r="F13" s="174" t="s">
        <v>518</v>
      </c>
    </row>
    <row r="14" spans="2:8" ht="18" customHeight="1">
      <c r="B14" s="107" t="s">
        <v>559</v>
      </c>
      <c r="C14" s="26" t="s">
        <v>155</v>
      </c>
      <c r="D14" s="139">
        <v>100</v>
      </c>
      <c r="E14" s="139">
        <v>275</v>
      </c>
      <c r="F14" s="176">
        <v>1404</v>
      </c>
    </row>
    <row r="15" spans="2:8" ht="18" customHeight="1">
      <c r="B15" s="107" t="s">
        <v>560</v>
      </c>
      <c r="C15" s="26" t="s">
        <v>155</v>
      </c>
      <c r="D15" s="139">
        <v>30</v>
      </c>
      <c r="E15" s="139">
        <v>285</v>
      </c>
      <c r="F15" s="176">
        <v>1405</v>
      </c>
    </row>
    <row r="16" spans="2:8" ht="18" customHeight="1">
      <c r="B16" s="5" t="s">
        <v>561</v>
      </c>
      <c r="C16" s="26" t="s">
        <v>155</v>
      </c>
      <c r="D16" s="139">
        <v>40</v>
      </c>
      <c r="E16" s="139">
        <v>135</v>
      </c>
      <c r="F16" s="174" t="s">
        <v>518</v>
      </c>
    </row>
    <row r="17" spans="2:9" ht="18" customHeight="1">
      <c r="B17" s="111" t="s">
        <v>521</v>
      </c>
      <c r="C17" s="26" t="s">
        <v>2</v>
      </c>
      <c r="D17" s="260" t="s">
        <v>2</v>
      </c>
      <c r="E17" s="260" t="s">
        <v>2</v>
      </c>
      <c r="F17" s="146" t="s">
        <v>2</v>
      </c>
    </row>
    <row r="18" spans="2:9" ht="18" customHeight="1">
      <c r="B18" s="143" t="s">
        <v>522</v>
      </c>
      <c r="C18" s="144"/>
      <c r="D18" s="145"/>
      <c r="E18" s="145"/>
      <c r="F18" s="172"/>
    </row>
    <row r="19" spans="2:9" ht="18" customHeight="1">
      <c r="B19" s="5" t="s">
        <v>184</v>
      </c>
      <c r="C19" s="26" t="s">
        <v>154</v>
      </c>
      <c r="D19" s="139">
        <v>4.4000000000000004</v>
      </c>
      <c r="E19" s="139">
        <v>17.5</v>
      </c>
      <c r="F19" s="176">
        <v>1404</v>
      </c>
    </row>
    <row r="20" spans="2:9" ht="18" customHeight="1">
      <c r="B20" s="5" t="s">
        <v>345</v>
      </c>
      <c r="C20" s="26" t="s">
        <v>155</v>
      </c>
      <c r="D20" s="139">
        <v>4</v>
      </c>
      <c r="E20" s="139">
        <v>17.3</v>
      </c>
      <c r="F20" s="176">
        <v>1404</v>
      </c>
    </row>
    <row r="21" spans="2:9" ht="18" customHeight="1">
      <c r="B21" s="22" t="s">
        <v>347</v>
      </c>
      <c r="C21" s="26" t="s">
        <v>165</v>
      </c>
      <c r="D21" s="139">
        <v>1.2</v>
      </c>
      <c r="E21" s="139">
        <v>7.9</v>
      </c>
      <c r="F21" s="176">
        <v>1403</v>
      </c>
    </row>
    <row r="22" spans="2:9" ht="18" customHeight="1">
      <c r="B22" s="5" t="s">
        <v>562</v>
      </c>
      <c r="C22" s="26" t="s">
        <v>154</v>
      </c>
      <c r="D22" s="139">
        <v>20</v>
      </c>
      <c r="E22" s="139">
        <v>108</v>
      </c>
      <c r="F22" s="176" t="s">
        <v>519</v>
      </c>
    </row>
    <row r="23" spans="2:9" ht="18" customHeight="1">
      <c r="B23" s="5" t="s">
        <v>563</v>
      </c>
      <c r="C23" s="26" t="s">
        <v>155</v>
      </c>
      <c r="D23" s="139">
        <v>4.5</v>
      </c>
      <c r="E23" s="139">
        <v>11</v>
      </c>
      <c r="F23" s="174" t="s">
        <v>518</v>
      </c>
    </row>
    <row r="24" spans="2:9" ht="18" customHeight="1">
      <c r="B24" s="22" t="s">
        <v>349</v>
      </c>
      <c r="C24" s="26" t="s">
        <v>165</v>
      </c>
      <c r="D24" s="613">
        <v>1.72</v>
      </c>
      <c r="E24" s="139">
        <v>11.3</v>
      </c>
      <c r="F24" s="176">
        <v>1404</v>
      </c>
    </row>
    <row r="25" spans="2:9" ht="18" customHeight="1">
      <c r="B25" s="22" t="s">
        <v>351</v>
      </c>
      <c r="C25" s="26" t="s">
        <v>155</v>
      </c>
      <c r="D25" s="139">
        <v>1.3</v>
      </c>
      <c r="E25" s="139">
        <v>8.5</v>
      </c>
      <c r="F25" s="176">
        <v>1404</v>
      </c>
    </row>
    <row r="26" spans="2:9" ht="18" customHeight="1">
      <c r="B26" s="111" t="s">
        <v>356</v>
      </c>
      <c r="C26" s="27" t="s">
        <v>2</v>
      </c>
      <c r="D26" s="611">
        <v>32.619999999999997</v>
      </c>
      <c r="E26" s="140">
        <v>170.5</v>
      </c>
      <c r="F26" s="175" t="s">
        <v>2</v>
      </c>
      <c r="H26" s="224"/>
      <c r="I26" s="224"/>
    </row>
    <row r="27" spans="2:9" ht="18" customHeight="1" thickBot="1">
      <c r="B27" s="112" t="s">
        <v>357</v>
      </c>
      <c r="C27" s="217" t="s">
        <v>2</v>
      </c>
      <c r="D27" s="147">
        <v>618.62</v>
      </c>
      <c r="E27" s="148">
        <v>1704.5</v>
      </c>
      <c r="F27" s="173" t="s">
        <v>2</v>
      </c>
    </row>
    <row r="28" spans="2:9" ht="18" customHeight="1" thickTop="1">
      <c r="B28" s="202" t="s">
        <v>358</v>
      </c>
      <c r="C28" s="202"/>
      <c r="D28" s="202"/>
      <c r="E28" s="202"/>
      <c r="F28" s="202"/>
    </row>
    <row r="29" spans="2:9" ht="18" customHeight="1">
      <c r="B29" s="202" t="s">
        <v>523</v>
      </c>
      <c r="C29" s="202"/>
      <c r="D29" s="202"/>
      <c r="E29" s="627"/>
      <c r="F29" s="202"/>
    </row>
    <row r="30" spans="2:9" ht="18" customHeight="1">
      <c r="B30" s="202" t="s">
        <v>524</v>
      </c>
      <c r="C30" s="202"/>
      <c r="D30" s="202"/>
      <c r="E30" s="202"/>
      <c r="F30" s="202"/>
    </row>
    <row r="31" spans="2:9" ht="18" customHeight="1">
      <c r="B31" s="655" t="s">
        <v>525</v>
      </c>
      <c r="C31" s="655"/>
      <c r="D31" s="655"/>
      <c r="E31" s="655"/>
      <c r="F31" s="655"/>
    </row>
    <row r="32" spans="2:9" ht="18" customHeight="1"/>
  </sheetData>
  <mergeCells count="1">
    <mergeCell ref="B31:F31"/>
  </mergeCells>
  <pageMargins left="0.17" right="0.19" top="0.17" bottom="0.21" header="0.24" footer="0.3"/>
  <pageSetup orientation="portrait" horizontalDpi="1200" verticalDpi="1200"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8"/>
  <dimension ref="B1:BE180"/>
  <sheetViews>
    <sheetView rightToLeft="1" zoomScale="120" zoomScaleNormal="120" workbookViewId="0"/>
  </sheetViews>
  <sheetFormatPr defaultRowHeight="15"/>
  <cols>
    <col min="1" max="1" width="9.140625" customWidth="1"/>
    <col min="2" max="2" width="41.140625" customWidth="1"/>
    <col min="3" max="3" width="24.85546875" customWidth="1"/>
    <col min="4" max="4" width="26.5703125" customWidth="1"/>
  </cols>
  <sheetData>
    <row r="1" spans="2:57" s="9" customFormat="1"/>
    <row r="2" spans="2:57" ht="24.75" thickBot="1">
      <c r="B2" s="13" t="s">
        <v>923</v>
      </c>
      <c r="C2" s="113"/>
      <c r="D2" s="113"/>
      <c r="BC2" s="13" t="s">
        <v>515</v>
      </c>
      <c r="BD2" s="9"/>
      <c r="BE2" s="9"/>
    </row>
    <row r="3" spans="2:57" ht="39" customHeight="1" thickTop="1" thickBot="1">
      <c r="B3" s="219" t="s">
        <v>190</v>
      </c>
      <c r="C3" s="114" t="s">
        <v>191</v>
      </c>
      <c r="D3" s="114" t="s">
        <v>249</v>
      </c>
      <c r="BC3" s="219" t="s">
        <v>190</v>
      </c>
      <c r="BD3" s="114" t="s">
        <v>191</v>
      </c>
      <c r="BE3" s="114" t="s">
        <v>249</v>
      </c>
    </row>
    <row r="4" spans="2:57" ht="19.5" customHeight="1">
      <c r="B4" s="220" t="s">
        <v>192</v>
      </c>
      <c r="C4" s="115"/>
      <c r="D4" s="115"/>
      <c r="BC4" s="220" t="s">
        <v>536</v>
      </c>
      <c r="BD4" s="116" t="e">
        <f>+#REF!+#REF!+#REF!</f>
        <v>#REF!</v>
      </c>
      <c r="BE4" s="116" t="e">
        <f>+#REF!+#REF!+#REF!</f>
        <v>#REF!</v>
      </c>
    </row>
    <row r="5" spans="2:57" ht="19.5" customHeight="1">
      <c r="B5" s="220" t="s">
        <v>285</v>
      </c>
      <c r="C5" s="116">
        <v>36</v>
      </c>
      <c r="D5" s="230">
        <v>180</v>
      </c>
      <c r="BC5" s="220" t="s">
        <v>3</v>
      </c>
      <c r="BD5" s="116" t="e">
        <f>+#REF!+#REF!+#REF!+#REF!+#REF!+#REF!+#REF!+#REF!+#REF!+#REF!+#REF!+#REF!+#REF!+#REF!+#REF!+#REF!+#REF!+#REF!</f>
        <v>#REF!</v>
      </c>
      <c r="BE5" s="116" t="e">
        <f>+#REF!+#REF!+#REF!+#REF!+#REF!+#REF!+#REF!+#REF!+#REF!+#REF!+#REF!+#REF!+#REF!+#REF!+#REF!+#REF!+#REF!+#REF!</f>
        <v>#REF!</v>
      </c>
    </row>
    <row r="6" spans="2:57" ht="19.5" customHeight="1">
      <c r="B6" s="118" t="s">
        <v>193</v>
      </c>
      <c r="C6" s="116">
        <v>27</v>
      </c>
      <c r="D6" s="230">
        <v>168</v>
      </c>
      <c r="BC6" s="220" t="s">
        <v>69</v>
      </c>
      <c r="BD6" s="116" t="e">
        <f>+#REF!+#REF!+#REF!+#REF!+#REF!+#REF!+#REF!</f>
        <v>#REF!</v>
      </c>
      <c r="BE6" s="116" t="e">
        <f>+#REF!+#REF!+#REF!+#REF!+#REF!+#REF!+#REF!</f>
        <v>#REF!</v>
      </c>
    </row>
    <row r="7" spans="2:57" ht="19.5" customHeight="1">
      <c r="B7" s="261" t="s">
        <v>194</v>
      </c>
      <c r="C7" s="117">
        <v>0.6</v>
      </c>
      <c r="D7" s="117">
        <v>2</v>
      </c>
      <c r="BC7" s="220" t="s">
        <v>578</v>
      </c>
      <c r="BD7" s="116" t="e">
        <f>+#REF!+#REF!+#REF!</f>
        <v>#REF!</v>
      </c>
      <c r="BE7" s="116" t="e">
        <f>+#REF!+#REF!</f>
        <v>#REF!</v>
      </c>
    </row>
    <row r="8" spans="2:57" ht="19.5" customHeight="1">
      <c r="B8" s="220" t="s">
        <v>195</v>
      </c>
      <c r="C8" s="230"/>
      <c r="D8" s="230"/>
      <c r="BC8" s="220" t="s">
        <v>579</v>
      </c>
      <c r="BD8" s="116" t="e">
        <f>+#REF!</f>
        <v>#REF!</v>
      </c>
      <c r="BE8" s="116" t="e">
        <f>+#REF!</f>
        <v>#REF!</v>
      </c>
    </row>
    <row r="9" spans="2:57" ht="19.5" customHeight="1">
      <c r="B9" s="118" t="s">
        <v>196</v>
      </c>
      <c r="C9" s="116">
        <v>15</v>
      </c>
      <c r="D9" s="230">
        <v>30</v>
      </c>
      <c r="BC9" s="220" t="s">
        <v>580</v>
      </c>
      <c r="BD9" s="116" t="e">
        <f>+#REF!+#REF!+#REF!+#REF!+#REF!+#REF!+#REF!+#REF!+#REF!+#REF!+#REF!+#REF!</f>
        <v>#REF!</v>
      </c>
      <c r="BE9" s="116" t="e">
        <f>+#REF!+#REF!+#REF!+#REF!+#REF!+#REF!+#REF!+#REF!+#REF!+#REF!+#REF!+#REF!</f>
        <v>#REF!</v>
      </c>
    </row>
    <row r="10" spans="2:57" ht="19.5" customHeight="1">
      <c r="B10" s="118" t="s">
        <v>198</v>
      </c>
      <c r="C10" s="116">
        <v>8.1999999999999993</v>
      </c>
      <c r="D10" s="230">
        <v>16</v>
      </c>
      <c r="BC10" s="220" t="s">
        <v>581</v>
      </c>
      <c r="BD10" s="116" t="e">
        <f>+#REF!</f>
        <v>#REF!</v>
      </c>
      <c r="BE10" s="116" t="e">
        <f>+#REF!</f>
        <v>#REF!</v>
      </c>
    </row>
    <row r="11" spans="2:57" ht="19.5" customHeight="1">
      <c r="B11" s="118" t="s">
        <v>359</v>
      </c>
      <c r="C11" s="116">
        <v>6.5</v>
      </c>
      <c r="D11" s="230">
        <v>28.2</v>
      </c>
      <c r="BC11" s="220" t="s">
        <v>7</v>
      </c>
      <c r="BD11" s="116" t="e">
        <f>+#REF!+#REF!+#REF!+#REF!+#REF!+#REF!+#REF!+#REF!+#REF!+#REF!+#REF!+#REF!+#REF!</f>
        <v>#REF!</v>
      </c>
      <c r="BE11" s="116" t="e">
        <f>+#REF!+#REF!+#REF!+#REF!+#REF!+#REF!+#REF!+#REF!+#REF!+#REF!+#REF!+#REF!+#REF!</f>
        <v>#REF!</v>
      </c>
    </row>
    <row r="12" spans="2:57" ht="19.5" customHeight="1">
      <c r="B12" s="118" t="s">
        <v>360</v>
      </c>
      <c r="C12" s="116">
        <v>6.6</v>
      </c>
      <c r="D12" s="230">
        <v>31.9</v>
      </c>
      <c r="BC12" s="221" t="s">
        <v>582</v>
      </c>
      <c r="BD12" s="116" t="e">
        <f>+#REF!</f>
        <v>#REF!</v>
      </c>
      <c r="BE12" s="116" t="e">
        <f>+#REF!</f>
        <v>#REF!</v>
      </c>
    </row>
    <row r="13" spans="2:57" ht="19.5" customHeight="1">
      <c r="B13" s="118" t="s">
        <v>361</v>
      </c>
      <c r="C13" s="116">
        <v>6</v>
      </c>
      <c r="D13" s="230">
        <v>27.5</v>
      </c>
      <c r="BC13" s="221" t="s">
        <v>583</v>
      </c>
      <c r="BD13" s="116" t="e">
        <f>+#REF!+#REF!+#REF!+#REF!</f>
        <v>#REF!</v>
      </c>
      <c r="BE13" s="116" t="e">
        <f>+#REF!+#REF!+#REF!+#REF!</f>
        <v>#REF!</v>
      </c>
    </row>
    <row r="14" spans="2:57" ht="19.5" customHeight="1">
      <c r="B14" s="118" t="s">
        <v>362</v>
      </c>
      <c r="C14" s="116">
        <v>4.5</v>
      </c>
      <c r="D14" s="230">
        <v>16.3</v>
      </c>
      <c r="BC14" s="221" t="s">
        <v>584</v>
      </c>
      <c r="BD14" s="116" t="e">
        <f>+#REF!+#REF!+#REF!+#REF!+#REF!</f>
        <v>#REF!</v>
      </c>
      <c r="BE14" s="116" t="e">
        <f>+#REF!+#REF!+#REF!+#REF!+#REF!</f>
        <v>#REF!</v>
      </c>
    </row>
    <row r="15" spans="2:57" ht="19.5" customHeight="1">
      <c r="B15" s="118" t="s">
        <v>363</v>
      </c>
      <c r="C15" s="116">
        <v>3.6</v>
      </c>
      <c r="D15" s="230">
        <v>18.2</v>
      </c>
      <c r="BC15" s="221" t="s">
        <v>10</v>
      </c>
      <c r="BD15" s="116" t="e">
        <f>+#REF!+#REF!+#REF!</f>
        <v>#REF!</v>
      </c>
      <c r="BE15" s="116" t="s">
        <v>2</v>
      </c>
    </row>
    <row r="16" spans="2:57" ht="19.5" customHeight="1">
      <c r="B16" s="118" t="s">
        <v>364</v>
      </c>
      <c r="C16" s="116">
        <v>2.7</v>
      </c>
      <c r="D16" s="230">
        <v>13.9</v>
      </c>
      <c r="BC16" s="221" t="s">
        <v>113</v>
      </c>
      <c r="BD16" s="116" t="e">
        <f>+#REF!+#REF!+#REF!</f>
        <v>#REF!</v>
      </c>
      <c r="BE16" s="116" t="e">
        <f>+#REF!+#REF!+#REF!</f>
        <v>#REF!</v>
      </c>
    </row>
    <row r="17" spans="2:57" ht="19.5" customHeight="1">
      <c r="B17" s="118" t="s">
        <v>365</v>
      </c>
      <c r="C17" s="116">
        <v>2.5</v>
      </c>
      <c r="D17" s="230">
        <v>9.6</v>
      </c>
      <c r="BC17" s="221" t="s">
        <v>585</v>
      </c>
      <c r="BD17" s="116" t="e">
        <f>+#REF!</f>
        <v>#REF!</v>
      </c>
      <c r="BE17" s="116" t="e">
        <f>+#REF!</f>
        <v>#REF!</v>
      </c>
    </row>
    <row r="18" spans="2:57" ht="19.5" customHeight="1">
      <c r="B18" s="118" t="s">
        <v>366</v>
      </c>
      <c r="C18" s="116">
        <v>2.4</v>
      </c>
      <c r="D18" s="230">
        <v>10.7</v>
      </c>
      <c r="BC18" s="221" t="s">
        <v>586</v>
      </c>
      <c r="BD18" s="116" t="e">
        <f>+#REF!+#REF!+#REF!+#REF!+#REF!</f>
        <v>#REF!</v>
      </c>
      <c r="BE18" s="116" t="e">
        <f>+#REF!+#REF!+#REF!+#REF!+#REF!</f>
        <v>#REF!</v>
      </c>
    </row>
    <row r="19" spans="2:57" ht="19.5" customHeight="1">
      <c r="B19" s="118" t="s">
        <v>367</v>
      </c>
      <c r="C19" s="116">
        <v>2.4</v>
      </c>
      <c r="D19" s="230">
        <v>12.3</v>
      </c>
      <c r="BC19" s="221" t="s">
        <v>13</v>
      </c>
      <c r="BD19" s="116" t="e">
        <f>+#REF!+#REF!+#REF!+#REF!+#REF!+#REF!+#REF!+#REF!+#REF!+#REF!+#REF!+#REF!+#REF!+#REF!+#REF!+#REF!+#REF!+#REF!+#REF!</f>
        <v>#REF!</v>
      </c>
      <c r="BE19" s="116" t="e">
        <f>+#REF!+#REF!+#REF!+#REF!+#REF!+#REF!+#REF!+#REF!+#REF!+#REF!+#REF!+#REF!+#REF!+#REF!+#REF!+#REF!+#REF!+#REF!+#REF!</f>
        <v>#REF!</v>
      </c>
    </row>
    <row r="20" spans="2:57" ht="19.5" customHeight="1">
      <c r="B20" s="118" t="s">
        <v>368</v>
      </c>
      <c r="C20" s="116">
        <v>1.8</v>
      </c>
      <c r="D20" s="230">
        <v>7.7</v>
      </c>
      <c r="BC20" s="221" t="s">
        <v>587</v>
      </c>
      <c r="BD20" s="116" t="e">
        <f>+#REF!+#REF!+#REF!+#REF!</f>
        <v>#REF!</v>
      </c>
      <c r="BE20" s="116" t="e">
        <f>+#REF!+#REF!+#REF!+#REF!</f>
        <v>#REF!</v>
      </c>
    </row>
    <row r="21" spans="2:57" ht="19.5" customHeight="1">
      <c r="B21" s="118" t="s">
        <v>897</v>
      </c>
      <c r="C21" s="116">
        <v>1.5</v>
      </c>
      <c r="D21" s="230">
        <v>10</v>
      </c>
      <c r="BC21" s="221" t="s">
        <v>588</v>
      </c>
      <c r="BD21" s="116" t="e">
        <f>+#REF!+#REF!+#REF!+#REF!+#REF!+#REF!+#REF!+#REF!+#REF!+#REF!+#REF!+#REF!+#REF!+#REF!</f>
        <v>#REF!</v>
      </c>
      <c r="BE21" s="116" t="e">
        <f>+#REF!+#REF!+#REF!+#REF!+#REF!+#REF!+#REF!+#REF!+#REF!+#REF!+#REF!+#REF!+#REF!</f>
        <v>#REF!</v>
      </c>
    </row>
    <row r="22" spans="2:57" ht="19.5" customHeight="1">
      <c r="B22" s="118" t="s">
        <v>197</v>
      </c>
      <c r="C22" s="116">
        <v>1.2</v>
      </c>
      <c r="D22" s="230">
        <v>5.61</v>
      </c>
      <c r="BC22" s="221" t="s">
        <v>589</v>
      </c>
      <c r="BD22" s="116" t="e">
        <f>+#REF!+#REF!+#REF!+#REF!+#REF!+#REF!+#REF!+#REF!+#REF!</f>
        <v>#REF!</v>
      </c>
      <c r="BE22" s="116" t="e">
        <f>+#REF!+#REF!+#REF!+#REF!+#REF!+#REF!+#REF!+#REF!</f>
        <v>#REF!</v>
      </c>
    </row>
    <row r="23" spans="2:57" ht="19.5" customHeight="1">
      <c r="B23" s="118" t="s">
        <v>369</v>
      </c>
      <c r="C23" s="116">
        <v>0.7</v>
      </c>
      <c r="D23" s="230">
        <v>3.4</v>
      </c>
      <c r="BC23" s="221" t="s">
        <v>15</v>
      </c>
      <c r="BD23" s="116" t="e">
        <f>+#REF!+#REF!+#REF!+#REF!+#REF!+#REF!+#REF!+#REF!+#REF!+#REF!+#REF!+#REF!+#REF!+#REF!+#REF!+#REF!+#REF!+#REF!+#REF!+#REF!+#REF!+#REF!</f>
        <v>#REF!</v>
      </c>
      <c r="BE23" s="116" t="e">
        <f>+#REF!+#REF!+#REF!+#REF!+#REF!+#REF!+#REF!+#REF!+#REF!+#REF!+#REF!+#REF!+#REF!+#REF!+#REF!+#REF!+#REF!+#REF!+#REF!+#REF!+#REF!+#REF!</f>
        <v>#REF!</v>
      </c>
    </row>
    <row r="24" spans="2:57" ht="19.5" customHeight="1">
      <c r="B24" s="118" t="s">
        <v>370</v>
      </c>
      <c r="C24" s="116">
        <v>0.6</v>
      </c>
      <c r="D24" s="230">
        <v>3.2</v>
      </c>
      <c r="BC24" s="221" t="s">
        <v>99</v>
      </c>
      <c r="BD24" s="116" t="e">
        <f>+#REF!</f>
        <v>#REF!</v>
      </c>
      <c r="BE24" s="116" t="e">
        <f>+#REF!</f>
        <v>#REF!</v>
      </c>
    </row>
    <row r="25" spans="2:57" ht="19.5" customHeight="1" thickBot="1">
      <c r="B25" s="118" t="s">
        <v>371</v>
      </c>
      <c r="C25" s="116">
        <v>0.6</v>
      </c>
      <c r="D25" s="230">
        <v>3.2</v>
      </c>
      <c r="BC25" s="221" t="s">
        <v>590</v>
      </c>
      <c r="BD25" s="116" t="e">
        <f>+#REF!</f>
        <v>#REF!</v>
      </c>
      <c r="BE25" s="116" t="e">
        <f>+#REF!</f>
        <v>#REF!</v>
      </c>
    </row>
    <row r="26" spans="2:57" ht="19.5" customHeight="1" thickBot="1">
      <c r="B26" s="118" t="s">
        <v>372</v>
      </c>
      <c r="C26" s="116">
        <v>0.3</v>
      </c>
      <c r="D26" s="230">
        <v>1.7</v>
      </c>
      <c r="BC26" s="222" t="s">
        <v>289</v>
      </c>
      <c r="BD26" s="120" t="e">
        <f>+SUM(BD4:BD25)</f>
        <v>#REF!</v>
      </c>
      <c r="BE26" s="120" t="e">
        <f>+SUM(BE4:BE25)</f>
        <v>#REF!</v>
      </c>
    </row>
    <row r="27" spans="2:57" ht="19.5" customHeight="1" thickTop="1">
      <c r="B27" s="262" t="s">
        <v>259</v>
      </c>
      <c r="C27" s="229"/>
      <c r="D27" s="229"/>
    </row>
    <row r="28" spans="2:57" ht="19.5" customHeight="1">
      <c r="B28" s="220" t="s">
        <v>374</v>
      </c>
      <c r="C28" s="230">
        <v>4</v>
      </c>
      <c r="D28" s="230">
        <v>34.6</v>
      </c>
    </row>
    <row r="29" spans="2:57" ht="23.25" customHeight="1">
      <c r="B29" s="220" t="s">
        <v>375</v>
      </c>
      <c r="C29" s="230">
        <v>1.1299999999999999</v>
      </c>
      <c r="D29" s="230">
        <v>9.8000000000000007</v>
      </c>
    </row>
    <row r="30" spans="2:57" ht="19.5" customHeight="1">
      <c r="B30" s="220" t="s">
        <v>376</v>
      </c>
      <c r="C30" s="230">
        <v>0.87</v>
      </c>
      <c r="D30" s="230">
        <v>7.5</v>
      </c>
    </row>
    <row r="31" spans="2:57" ht="19.5" customHeight="1">
      <c r="B31" s="220" t="s">
        <v>377</v>
      </c>
      <c r="C31" s="230">
        <v>0.86</v>
      </c>
      <c r="D31" s="230">
        <v>7.4</v>
      </c>
    </row>
    <row r="32" spans="2:57" ht="19.5" customHeight="1">
      <c r="B32" s="220" t="s">
        <v>378</v>
      </c>
      <c r="C32" s="230">
        <v>0.6</v>
      </c>
      <c r="D32" s="230">
        <v>5.2</v>
      </c>
    </row>
    <row r="33" spans="2:4" ht="19.5" customHeight="1">
      <c r="B33" s="220" t="s">
        <v>379</v>
      </c>
      <c r="C33" s="230">
        <v>0.51</v>
      </c>
      <c r="D33" s="230">
        <v>4.4000000000000004</v>
      </c>
    </row>
    <row r="34" spans="2:4" ht="19.5" customHeight="1">
      <c r="B34" s="263" t="s">
        <v>380</v>
      </c>
      <c r="C34" s="117">
        <v>0.5</v>
      </c>
      <c r="D34" s="117">
        <v>4.3</v>
      </c>
    </row>
    <row r="35" spans="2:4" ht="19.5" customHeight="1">
      <c r="B35" s="220" t="s">
        <v>200</v>
      </c>
      <c r="C35" s="116"/>
      <c r="D35" s="230"/>
    </row>
    <row r="36" spans="2:4" ht="19.5" customHeight="1">
      <c r="B36" s="220" t="s">
        <v>543</v>
      </c>
      <c r="C36" s="230">
        <v>400</v>
      </c>
      <c r="D36" s="230">
        <v>584</v>
      </c>
    </row>
    <row r="37" spans="2:4" ht="19.5" customHeight="1">
      <c r="B37" s="118" t="s">
        <v>381</v>
      </c>
      <c r="C37" s="116">
        <v>300</v>
      </c>
      <c r="D37" s="230">
        <v>720</v>
      </c>
    </row>
    <row r="38" spans="2:4" ht="19.5" customHeight="1">
      <c r="B38" s="118" t="s">
        <v>201</v>
      </c>
      <c r="C38" s="116">
        <v>1</v>
      </c>
      <c r="D38" s="230" t="s">
        <v>2</v>
      </c>
    </row>
    <row r="39" spans="2:4" ht="19.5" customHeight="1">
      <c r="B39" s="262" t="s">
        <v>202</v>
      </c>
      <c r="C39" s="229"/>
      <c r="D39" s="229"/>
    </row>
    <row r="40" spans="2:4" ht="19.5" customHeight="1">
      <c r="B40" s="261" t="s">
        <v>203</v>
      </c>
      <c r="C40" s="117">
        <v>24</v>
      </c>
      <c r="D40" s="117">
        <v>80</v>
      </c>
    </row>
    <row r="41" spans="2:4" ht="19.5" customHeight="1">
      <c r="B41" s="220" t="s">
        <v>204</v>
      </c>
      <c r="C41" s="116"/>
      <c r="D41" s="116"/>
    </row>
    <row r="42" spans="2:4" ht="19.5" customHeight="1">
      <c r="B42" s="118" t="s">
        <v>382</v>
      </c>
      <c r="C42" s="116">
        <v>1000</v>
      </c>
      <c r="D42" s="230">
        <v>1460</v>
      </c>
    </row>
    <row r="43" spans="2:4" ht="19.5" customHeight="1">
      <c r="B43" s="118" t="s">
        <v>329</v>
      </c>
      <c r="C43" s="116">
        <v>444</v>
      </c>
      <c r="D43" s="230">
        <v>1327</v>
      </c>
    </row>
    <row r="44" spans="2:4" ht="19.5" customHeight="1">
      <c r="B44" s="118" t="s">
        <v>328</v>
      </c>
      <c r="C44" s="116">
        <v>410</v>
      </c>
      <c r="D44" s="230">
        <v>1232</v>
      </c>
    </row>
    <row r="45" spans="2:4" ht="19.5" customHeight="1">
      <c r="B45" s="118" t="s">
        <v>383</v>
      </c>
      <c r="C45" s="116">
        <v>336</v>
      </c>
      <c r="D45" s="230">
        <v>780</v>
      </c>
    </row>
    <row r="46" spans="2:4" ht="19.5" customHeight="1">
      <c r="B46" s="118" t="s">
        <v>384</v>
      </c>
      <c r="C46" s="116">
        <v>3</v>
      </c>
      <c r="D46" s="230">
        <v>20.2</v>
      </c>
    </row>
    <row r="47" spans="2:4" ht="19.5" customHeight="1">
      <c r="B47" s="118" t="s">
        <v>385</v>
      </c>
      <c r="C47" s="116">
        <v>2.5</v>
      </c>
      <c r="D47" s="230">
        <v>10.8</v>
      </c>
    </row>
    <row r="48" spans="2:4" ht="19.5" customHeight="1">
      <c r="B48" s="118" t="s">
        <v>386</v>
      </c>
      <c r="C48" s="116">
        <v>2.5</v>
      </c>
      <c r="D48" s="230">
        <v>11.3</v>
      </c>
    </row>
    <row r="49" spans="2:4" ht="19.5" customHeight="1">
      <c r="B49" s="118" t="s">
        <v>387</v>
      </c>
      <c r="C49" s="116">
        <v>2</v>
      </c>
      <c r="D49" s="230">
        <v>10.6</v>
      </c>
    </row>
    <row r="50" spans="2:4" ht="19.5" customHeight="1">
      <c r="B50" s="118" t="s">
        <v>388</v>
      </c>
      <c r="C50" s="116">
        <v>2</v>
      </c>
      <c r="D50" s="230">
        <v>10.6</v>
      </c>
    </row>
    <row r="51" spans="2:4" ht="19.5" customHeight="1">
      <c r="B51" s="118" t="s">
        <v>389</v>
      </c>
      <c r="C51" s="116">
        <v>2</v>
      </c>
      <c r="D51" s="230">
        <v>9.9</v>
      </c>
    </row>
    <row r="52" spans="2:4" ht="19.5" customHeight="1">
      <c r="B52" s="118" t="s">
        <v>390</v>
      </c>
      <c r="C52" s="116">
        <v>1</v>
      </c>
      <c r="D52" s="230">
        <v>4.8</v>
      </c>
    </row>
    <row r="53" spans="2:4" ht="19.5" customHeight="1">
      <c r="B53" s="118" t="s">
        <v>391</v>
      </c>
      <c r="C53" s="116">
        <v>0.6</v>
      </c>
      <c r="D53" s="230">
        <v>3.4</v>
      </c>
    </row>
    <row r="54" spans="2:4" ht="19.5" customHeight="1">
      <c r="B54" s="262" t="s">
        <v>205</v>
      </c>
      <c r="C54" s="229"/>
      <c r="D54" s="229"/>
    </row>
    <row r="55" spans="2:4" ht="19.5" customHeight="1">
      <c r="B55" s="261" t="s">
        <v>206</v>
      </c>
      <c r="C55" s="117">
        <v>400</v>
      </c>
      <c r="D55" s="117">
        <v>876</v>
      </c>
    </row>
    <row r="56" spans="2:4" ht="19.5" customHeight="1">
      <c r="B56" s="220" t="s">
        <v>207</v>
      </c>
      <c r="C56" s="116"/>
      <c r="D56" s="116"/>
    </row>
    <row r="57" spans="2:4" ht="19.5" customHeight="1">
      <c r="B57" s="119" t="s">
        <v>212</v>
      </c>
      <c r="C57" s="116">
        <v>648</v>
      </c>
      <c r="D57" s="230">
        <v>2021</v>
      </c>
    </row>
    <row r="58" spans="2:4" ht="19.5" customHeight="1">
      <c r="B58" s="119" t="s">
        <v>211</v>
      </c>
      <c r="C58" s="116">
        <v>540</v>
      </c>
      <c r="D58" s="230">
        <v>1004</v>
      </c>
    </row>
    <row r="59" spans="2:4" ht="19.5" customHeight="1">
      <c r="B59" s="119" t="s">
        <v>214</v>
      </c>
      <c r="C59" s="116">
        <v>380</v>
      </c>
      <c r="D59" s="230">
        <v>1094.9000000000001</v>
      </c>
    </row>
    <row r="60" spans="2:4" ht="19.5" customHeight="1">
      <c r="B60" s="119" t="s">
        <v>210</v>
      </c>
      <c r="C60" s="116">
        <v>175</v>
      </c>
      <c r="D60" s="230">
        <v>143.5</v>
      </c>
    </row>
    <row r="61" spans="2:4" ht="19.5" customHeight="1">
      <c r="B61" s="119" t="s">
        <v>215</v>
      </c>
      <c r="C61" s="116">
        <v>180</v>
      </c>
      <c r="D61" s="230">
        <v>536.70000000000005</v>
      </c>
    </row>
    <row r="62" spans="2:4" ht="19.5" customHeight="1">
      <c r="B62" s="119" t="s">
        <v>213</v>
      </c>
      <c r="C62" s="116">
        <v>170.1</v>
      </c>
      <c r="D62" s="230">
        <v>504.3</v>
      </c>
    </row>
    <row r="63" spans="2:4" ht="19.5" customHeight="1">
      <c r="B63" s="119" t="s">
        <v>293</v>
      </c>
      <c r="C63" s="116">
        <v>120</v>
      </c>
      <c r="D63" s="230">
        <v>440</v>
      </c>
    </row>
    <row r="64" spans="2:4" ht="19.5" customHeight="1">
      <c r="B64" s="119" t="s">
        <v>392</v>
      </c>
      <c r="C64" s="116">
        <v>30</v>
      </c>
      <c r="D64" s="230">
        <v>285</v>
      </c>
    </row>
    <row r="65" spans="2:4" ht="19.5" customHeight="1">
      <c r="B65" s="119" t="s">
        <v>393</v>
      </c>
      <c r="C65" s="116">
        <v>18</v>
      </c>
      <c r="D65" s="230">
        <v>88</v>
      </c>
    </row>
    <row r="66" spans="2:4" ht="19.5" customHeight="1">
      <c r="B66" s="264" t="s">
        <v>208</v>
      </c>
      <c r="C66" s="116">
        <v>10</v>
      </c>
      <c r="D66" s="230">
        <v>47</v>
      </c>
    </row>
    <row r="67" spans="2:4" ht="19.5" customHeight="1">
      <c r="B67" s="119" t="s">
        <v>209</v>
      </c>
      <c r="C67" s="116">
        <v>9</v>
      </c>
      <c r="D67" s="230">
        <v>49.8</v>
      </c>
    </row>
    <row r="68" spans="2:4" ht="19.5" customHeight="1">
      <c r="B68" s="119" t="s">
        <v>284</v>
      </c>
      <c r="C68" s="116">
        <v>8</v>
      </c>
      <c r="D68" s="230">
        <v>59</v>
      </c>
    </row>
    <row r="69" spans="2:4" ht="19.5" customHeight="1">
      <c r="B69" s="265" t="s">
        <v>292</v>
      </c>
      <c r="C69" s="117">
        <v>2.5</v>
      </c>
      <c r="D69" s="117">
        <v>20.399999999999999</v>
      </c>
    </row>
    <row r="70" spans="2:4" ht="19.5" customHeight="1">
      <c r="B70" s="221" t="s">
        <v>217</v>
      </c>
      <c r="C70" s="116"/>
      <c r="D70" s="230"/>
    </row>
    <row r="71" spans="2:4" ht="19.5" customHeight="1">
      <c r="B71" s="265" t="s">
        <v>218</v>
      </c>
      <c r="C71" s="117">
        <v>10</v>
      </c>
      <c r="D71" s="117">
        <v>44</v>
      </c>
    </row>
    <row r="72" spans="2:4" ht="19.5" customHeight="1">
      <c r="B72" s="266" t="s">
        <v>219</v>
      </c>
      <c r="C72" s="229"/>
      <c r="D72" s="229"/>
    </row>
    <row r="73" spans="2:4" ht="19.5" customHeight="1">
      <c r="B73" s="119" t="s">
        <v>220</v>
      </c>
      <c r="C73" s="230">
        <v>22.5</v>
      </c>
      <c r="D73" s="230">
        <v>101.8</v>
      </c>
    </row>
    <row r="74" spans="2:4" ht="19.5" customHeight="1">
      <c r="B74" s="119" t="s">
        <v>223</v>
      </c>
      <c r="C74" s="230">
        <v>16</v>
      </c>
      <c r="D74" s="230">
        <v>22.4</v>
      </c>
    </row>
    <row r="75" spans="2:4" ht="19.5" customHeight="1">
      <c r="B75" s="119" t="s">
        <v>221</v>
      </c>
      <c r="C75" s="230">
        <v>6</v>
      </c>
      <c r="D75" s="230">
        <v>18.399999999999999</v>
      </c>
    </row>
    <row r="76" spans="2:4" ht="19.5" customHeight="1">
      <c r="B76" s="265" t="s">
        <v>222</v>
      </c>
      <c r="C76" s="117">
        <v>8</v>
      </c>
      <c r="D76" s="117">
        <v>17.100000000000001</v>
      </c>
    </row>
    <row r="77" spans="2:4" ht="19.5" customHeight="1">
      <c r="B77" s="221" t="s">
        <v>224</v>
      </c>
      <c r="C77" s="116"/>
      <c r="D77" s="230"/>
    </row>
    <row r="78" spans="2:4" ht="19.5" customHeight="1">
      <c r="B78" s="119" t="s">
        <v>394</v>
      </c>
      <c r="C78" s="116">
        <v>3.69</v>
      </c>
      <c r="D78" s="230">
        <v>18.559999999999999</v>
      </c>
    </row>
    <row r="79" spans="2:4" ht="19.5" customHeight="1">
      <c r="B79" s="119" t="s">
        <v>395</v>
      </c>
      <c r="C79" s="116">
        <v>2.5099999999999998</v>
      </c>
      <c r="D79" s="230">
        <v>14.6</v>
      </c>
    </row>
    <row r="80" spans="2:4" ht="19.5" customHeight="1">
      <c r="B80" s="119" t="s">
        <v>396</v>
      </c>
      <c r="C80" s="116">
        <v>1.2</v>
      </c>
      <c r="D80" s="230">
        <v>2.5</v>
      </c>
    </row>
    <row r="81" spans="2:4" ht="19.5" customHeight="1">
      <c r="B81" s="119" t="s">
        <v>397</v>
      </c>
      <c r="C81" s="230">
        <v>2.2999999999999998</v>
      </c>
      <c r="D81" s="230">
        <v>16.600000000000001</v>
      </c>
    </row>
    <row r="82" spans="2:4" ht="19.5" customHeight="1">
      <c r="B82" s="265" t="s">
        <v>398</v>
      </c>
      <c r="C82" s="117">
        <v>1.61</v>
      </c>
      <c r="D82" s="117">
        <v>8.74</v>
      </c>
    </row>
    <row r="83" spans="2:4" ht="19.5" customHeight="1">
      <c r="B83" s="221" t="s">
        <v>399</v>
      </c>
      <c r="C83" s="116"/>
      <c r="D83" s="230"/>
    </row>
    <row r="84" spans="2:4" ht="19.5" customHeight="1">
      <c r="B84" s="119" t="s">
        <v>400</v>
      </c>
      <c r="C84" s="116">
        <v>4.43</v>
      </c>
      <c r="D84" s="230" t="s">
        <v>2</v>
      </c>
    </row>
    <row r="85" spans="2:4" ht="19.5" customHeight="1">
      <c r="B85" s="119" t="s">
        <v>401</v>
      </c>
      <c r="C85" s="116">
        <v>2.67</v>
      </c>
      <c r="D85" s="230" t="s">
        <v>2</v>
      </c>
    </row>
    <row r="86" spans="2:4" ht="19.5" customHeight="1">
      <c r="B86" s="265" t="s">
        <v>402</v>
      </c>
      <c r="C86" s="117">
        <v>2.23</v>
      </c>
      <c r="D86" s="117" t="s">
        <v>2</v>
      </c>
    </row>
    <row r="87" spans="2:4" ht="19.5" customHeight="1">
      <c r="B87" s="221" t="s">
        <v>403</v>
      </c>
      <c r="C87" s="116"/>
      <c r="D87" s="230"/>
    </row>
    <row r="88" spans="2:4" ht="19.5" customHeight="1">
      <c r="B88" s="119" t="s">
        <v>404</v>
      </c>
      <c r="C88" s="116">
        <v>6</v>
      </c>
      <c r="D88" s="230">
        <v>51</v>
      </c>
    </row>
    <row r="89" spans="2:4" ht="19.5" customHeight="1">
      <c r="B89" s="119" t="s">
        <v>405</v>
      </c>
      <c r="C89" s="230">
        <v>2</v>
      </c>
      <c r="D89" s="230">
        <v>10.4</v>
      </c>
    </row>
    <row r="90" spans="2:4" ht="19.5" customHeight="1">
      <c r="B90" s="119" t="s">
        <v>406</v>
      </c>
      <c r="C90" s="230">
        <v>1.5</v>
      </c>
      <c r="D90" s="230">
        <v>3.6</v>
      </c>
    </row>
    <row r="91" spans="2:4" ht="19.5" customHeight="1">
      <c r="B91" s="266" t="s">
        <v>225</v>
      </c>
      <c r="C91" s="229"/>
      <c r="D91" s="229"/>
    </row>
    <row r="92" spans="2:4" ht="19.5" customHeight="1">
      <c r="B92" s="265" t="s">
        <v>226</v>
      </c>
      <c r="C92" s="117">
        <v>4</v>
      </c>
      <c r="D92" s="117">
        <v>23.9</v>
      </c>
    </row>
    <row r="93" spans="2:4" ht="19.5" customHeight="1">
      <c r="B93" s="221" t="s">
        <v>227</v>
      </c>
      <c r="C93" s="116"/>
      <c r="D93" s="116"/>
    </row>
    <row r="94" spans="2:4" ht="19.5" customHeight="1">
      <c r="B94" s="119" t="s">
        <v>228</v>
      </c>
      <c r="C94" s="116">
        <v>1</v>
      </c>
      <c r="D94" s="230">
        <v>3</v>
      </c>
    </row>
    <row r="95" spans="2:4" ht="19.5" customHeight="1">
      <c r="B95" s="119" t="s">
        <v>407</v>
      </c>
      <c r="C95" s="116">
        <v>1.4</v>
      </c>
      <c r="D95" s="230">
        <v>6</v>
      </c>
    </row>
    <row r="96" spans="2:4" ht="19.5" customHeight="1">
      <c r="B96" s="119" t="s">
        <v>408</v>
      </c>
      <c r="C96" s="116">
        <v>0.9</v>
      </c>
      <c r="D96" s="230">
        <v>3.8</v>
      </c>
    </row>
    <row r="97" spans="2:4" ht="19.5" customHeight="1">
      <c r="B97" s="119" t="s">
        <v>409</v>
      </c>
      <c r="C97" s="116">
        <v>0.8</v>
      </c>
      <c r="D97" s="230">
        <v>3.5</v>
      </c>
    </row>
    <row r="98" spans="2:4" ht="19.5" customHeight="1">
      <c r="B98" s="265" t="s">
        <v>410</v>
      </c>
      <c r="C98" s="117">
        <v>0.5</v>
      </c>
      <c r="D98" s="117">
        <v>2.6</v>
      </c>
    </row>
    <row r="99" spans="2:4" ht="19.5" customHeight="1">
      <c r="B99" s="221" t="s">
        <v>229</v>
      </c>
      <c r="C99" s="116"/>
      <c r="D99" s="116"/>
    </row>
    <row r="100" spans="2:4" ht="19.5" customHeight="1">
      <c r="B100" s="119" t="s">
        <v>411</v>
      </c>
      <c r="C100" s="116">
        <v>96</v>
      </c>
      <c r="D100" s="230">
        <v>203.8</v>
      </c>
    </row>
    <row r="101" spans="2:4" ht="19.5" customHeight="1">
      <c r="B101" s="119" t="s">
        <v>216</v>
      </c>
      <c r="C101" s="116">
        <v>16</v>
      </c>
      <c r="D101" s="230">
        <v>59</v>
      </c>
    </row>
    <row r="102" spans="2:4" ht="19.5" customHeight="1">
      <c r="B102" s="119" t="s">
        <v>51</v>
      </c>
      <c r="C102" s="116">
        <v>5</v>
      </c>
      <c r="D102" s="230">
        <v>21.6</v>
      </c>
    </row>
    <row r="103" spans="2:4" ht="19.5" customHeight="1">
      <c r="B103" s="119" t="s">
        <v>412</v>
      </c>
      <c r="C103" s="116">
        <v>5</v>
      </c>
      <c r="D103" s="230">
        <v>22.21</v>
      </c>
    </row>
    <row r="104" spans="2:4" ht="19.5" customHeight="1">
      <c r="B104" s="119" t="s">
        <v>545</v>
      </c>
      <c r="C104" s="116">
        <v>5</v>
      </c>
      <c r="D104" s="230">
        <v>25.5</v>
      </c>
    </row>
    <row r="105" spans="2:4" ht="19.5" customHeight="1">
      <c r="B105" s="119" t="s">
        <v>413</v>
      </c>
      <c r="C105" s="116">
        <v>4</v>
      </c>
      <c r="D105" s="230">
        <v>16.5</v>
      </c>
    </row>
    <row r="106" spans="2:4" ht="19.5" customHeight="1">
      <c r="B106" s="119" t="s">
        <v>414</v>
      </c>
      <c r="C106" s="116">
        <v>4</v>
      </c>
      <c r="D106" s="230">
        <v>21.2</v>
      </c>
    </row>
    <row r="107" spans="2:4" ht="19.5" customHeight="1">
      <c r="B107" s="118" t="s">
        <v>415</v>
      </c>
      <c r="C107" s="230">
        <v>3</v>
      </c>
      <c r="D107" s="230">
        <v>12.8</v>
      </c>
    </row>
    <row r="108" spans="2:4" ht="19.5" customHeight="1">
      <c r="B108" s="119" t="s">
        <v>416</v>
      </c>
      <c r="C108" s="116">
        <v>2</v>
      </c>
      <c r="D108" s="230">
        <v>8.86</v>
      </c>
    </row>
    <row r="109" spans="2:4" ht="19.5" customHeight="1">
      <c r="B109" s="119" t="s">
        <v>417</v>
      </c>
      <c r="C109" s="116">
        <v>2</v>
      </c>
      <c r="D109" s="230">
        <v>8.74</v>
      </c>
    </row>
    <row r="110" spans="2:4" ht="19.5" customHeight="1">
      <c r="B110" s="119" t="s">
        <v>418</v>
      </c>
      <c r="C110" s="116">
        <v>1.5</v>
      </c>
      <c r="D110" s="230">
        <v>6.1</v>
      </c>
    </row>
    <row r="111" spans="2:4" ht="19.5" customHeight="1">
      <c r="B111" s="119" t="s">
        <v>419</v>
      </c>
      <c r="C111" s="116">
        <v>1</v>
      </c>
      <c r="D111" s="230">
        <v>4.3</v>
      </c>
    </row>
    <row r="112" spans="2:4" ht="19.5" customHeight="1">
      <c r="B112" s="119" t="s">
        <v>420</v>
      </c>
      <c r="C112" s="116">
        <v>1</v>
      </c>
      <c r="D112" s="230">
        <v>4.9000000000000004</v>
      </c>
    </row>
    <row r="113" spans="2:4" ht="19.5" customHeight="1">
      <c r="B113" s="119" t="s">
        <v>421</v>
      </c>
      <c r="C113" s="116">
        <v>1</v>
      </c>
      <c r="D113" s="230">
        <v>4.0999999999999996</v>
      </c>
    </row>
    <row r="114" spans="2:4" ht="19.5" customHeight="1">
      <c r="B114" s="118" t="s">
        <v>422</v>
      </c>
      <c r="C114" s="116">
        <v>1</v>
      </c>
      <c r="D114" s="230">
        <v>4.62</v>
      </c>
    </row>
    <row r="115" spans="2:4" ht="19.5" customHeight="1">
      <c r="B115" s="119" t="s">
        <v>423</v>
      </c>
      <c r="C115" s="230">
        <v>0.6</v>
      </c>
      <c r="D115" s="230">
        <v>2.8</v>
      </c>
    </row>
    <row r="116" spans="2:4" ht="19.5" customHeight="1">
      <c r="B116" s="118" t="s">
        <v>424</v>
      </c>
      <c r="C116" s="230">
        <v>0.4</v>
      </c>
      <c r="D116" s="230">
        <v>2.46</v>
      </c>
    </row>
    <row r="117" spans="2:4" ht="19.5" customHeight="1">
      <c r="B117" s="119" t="s">
        <v>425</v>
      </c>
      <c r="C117" s="230">
        <v>0.3</v>
      </c>
      <c r="D117" s="230">
        <v>1.43</v>
      </c>
    </row>
    <row r="118" spans="2:4" ht="19.5" customHeight="1">
      <c r="B118" s="265" t="s">
        <v>426</v>
      </c>
      <c r="C118" s="117">
        <v>0.1</v>
      </c>
      <c r="D118" s="117">
        <v>0.38</v>
      </c>
    </row>
    <row r="119" spans="2:4" ht="19.5" customHeight="1">
      <c r="B119" s="221" t="s">
        <v>230</v>
      </c>
      <c r="C119" s="116"/>
      <c r="D119" s="230"/>
    </row>
    <row r="120" spans="2:4" ht="19.5" customHeight="1">
      <c r="B120" s="221" t="s">
        <v>427</v>
      </c>
      <c r="C120" s="116">
        <v>5</v>
      </c>
      <c r="D120" s="230">
        <v>16</v>
      </c>
    </row>
    <row r="121" spans="2:4" ht="19.5" customHeight="1">
      <c r="B121" s="119" t="s">
        <v>428</v>
      </c>
      <c r="C121" s="230">
        <v>2</v>
      </c>
      <c r="D121" s="230">
        <v>7</v>
      </c>
    </row>
    <row r="122" spans="2:4" ht="19.5" customHeight="1">
      <c r="B122" s="119" t="s">
        <v>429</v>
      </c>
      <c r="C122" s="116">
        <v>1</v>
      </c>
      <c r="D122" s="230">
        <v>4.4000000000000004</v>
      </c>
    </row>
    <row r="123" spans="2:4" ht="19.5" customHeight="1">
      <c r="B123" s="265" t="s">
        <v>430</v>
      </c>
      <c r="C123" s="117">
        <v>1</v>
      </c>
      <c r="D123" s="117">
        <v>5.2</v>
      </c>
    </row>
    <row r="124" spans="2:4" ht="19.5" customHeight="1">
      <c r="B124" s="221" t="s">
        <v>231</v>
      </c>
      <c r="C124" s="116"/>
      <c r="D124" s="116"/>
    </row>
    <row r="125" spans="2:4" ht="19.5" customHeight="1">
      <c r="B125" s="221" t="s">
        <v>232</v>
      </c>
      <c r="C125" s="116">
        <v>4.5999999999999996</v>
      </c>
      <c r="D125" s="116">
        <v>25.3</v>
      </c>
    </row>
    <row r="126" spans="2:4" ht="19.5" customHeight="1">
      <c r="B126" s="119" t="s">
        <v>431</v>
      </c>
      <c r="C126" s="116">
        <v>30.3</v>
      </c>
      <c r="D126" s="230">
        <v>126.3</v>
      </c>
    </row>
    <row r="127" spans="2:4" ht="19.5" customHeight="1">
      <c r="B127" s="119" t="s">
        <v>432</v>
      </c>
      <c r="C127" s="116">
        <v>16</v>
      </c>
      <c r="D127" s="230">
        <v>70</v>
      </c>
    </row>
    <row r="128" spans="2:4" ht="19.5" customHeight="1">
      <c r="B128" s="119" t="s">
        <v>294</v>
      </c>
      <c r="C128" s="116">
        <v>4.5999999999999996</v>
      </c>
      <c r="D128" s="230">
        <v>25.3</v>
      </c>
    </row>
    <row r="129" spans="2:4" ht="19.5" customHeight="1">
      <c r="B129" s="119" t="s">
        <v>433</v>
      </c>
      <c r="C129" s="116">
        <v>4.99</v>
      </c>
      <c r="D129" s="230">
        <v>27.83</v>
      </c>
    </row>
    <row r="130" spans="2:4" ht="19.5" customHeight="1">
      <c r="B130" s="119" t="s">
        <v>434</v>
      </c>
      <c r="C130" s="116">
        <v>2.67</v>
      </c>
      <c r="D130" s="230">
        <v>17.43</v>
      </c>
    </row>
    <row r="131" spans="2:4" ht="19.5" customHeight="1">
      <c r="B131" s="119" t="s">
        <v>435</v>
      </c>
      <c r="C131" s="116">
        <v>2.5499999999999998</v>
      </c>
      <c r="D131" s="230">
        <v>14.2</v>
      </c>
    </row>
    <row r="132" spans="2:4" ht="19.5" customHeight="1">
      <c r="B132" s="119" t="s">
        <v>436</v>
      </c>
      <c r="C132" s="116">
        <v>2.33</v>
      </c>
      <c r="D132" s="230">
        <v>13.89</v>
      </c>
    </row>
    <row r="133" spans="2:4" ht="19.5" customHeight="1">
      <c r="B133" s="267" t="s">
        <v>234</v>
      </c>
      <c r="C133" s="116">
        <v>2</v>
      </c>
      <c r="D133" s="230">
        <v>16</v>
      </c>
    </row>
    <row r="134" spans="2:4" ht="19.5" customHeight="1">
      <c r="B134" s="119" t="s">
        <v>437</v>
      </c>
      <c r="C134" s="116">
        <v>1.76</v>
      </c>
      <c r="D134" s="230">
        <v>9.3800000000000008</v>
      </c>
    </row>
    <row r="135" spans="2:4" ht="19.5" customHeight="1">
      <c r="B135" s="119" t="s">
        <v>438</v>
      </c>
      <c r="C135" s="230">
        <v>1.06</v>
      </c>
      <c r="D135" s="230">
        <v>6.3</v>
      </c>
    </row>
    <row r="136" spans="2:4" ht="19.5" customHeight="1">
      <c r="B136" s="267" t="s">
        <v>233</v>
      </c>
      <c r="C136" s="116">
        <v>1</v>
      </c>
      <c r="D136" s="230" t="s">
        <v>2</v>
      </c>
    </row>
    <row r="137" spans="2:4" ht="19.5" customHeight="1">
      <c r="B137" s="119" t="s">
        <v>439</v>
      </c>
      <c r="C137" s="116">
        <v>0.33</v>
      </c>
      <c r="D137" s="230">
        <v>2.1</v>
      </c>
    </row>
    <row r="138" spans="2:4" ht="19.5" customHeight="1">
      <c r="B138" s="265" t="s">
        <v>440</v>
      </c>
      <c r="C138" s="117">
        <v>1.02</v>
      </c>
      <c r="D138" s="117">
        <v>5.54</v>
      </c>
    </row>
    <row r="139" spans="2:4" ht="19.5" customHeight="1">
      <c r="B139" s="221" t="s">
        <v>235</v>
      </c>
      <c r="C139" s="116"/>
      <c r="D139" s="116"/>
    </row>
    <row r="140" spans="2:4" ht="19.5" customHeight="1">
      <c r="B140" s="119" t="s">
        <v>441</v>
      </c>
      <c r="C140" s="116">
        <v>466</v>
      </c>
      <c r="D140" s="230">
        <v>1333</v>
      </c>
    </row>
    <row r="141" spans="2:4" ht="19.5" customHeight="1">
      <c r="B141" s="221" t="s">
        <v>898</v>
      </c>
      <c r="C141" s="116">
        <v>321</v>
      </c>
      <c r="D141" s="230">
        <v>638.79999999999995</v>
      </c>
    </row>
    <row r="142" spans="2:4" ht="19.5" customHeight="1">
      <c r="B142" s="221" t="s">
        <v>442</v>
      </c>
      <c r="C142" s="116">
        <v>266</v>
      </c>
      <c r="D142" s="230">
        <v>873</v>
      </c>
    </row>
    <row r="143" spans="2:4" ht="19.5" customHeight="1">
      <c r="B143" s="221" t="s">
        <v>443</v>
      </c>
      <c r="C143" s="116">
        <v>185</v>
      </c>
      <c r="D143" s="230">
        <v>596</v>
      </c>
    </row>
    <row r="144" spans="2:4" ht="19.5" customHeight="1">
      <c r="B144" s="119" t="s">
        <v>444</v>
      </c>
      <c r="C144" s="116">
        <v>96</v>
      </c>
      <c r="D144" s="230">
        <v>200</v>
      </c>
    </row>
    <row r="145" spans="2:4" ht="19.5" customHeight="1">
      <c r="B145" s="119" t="s">
        <v>445</v>
      </c>
      <c r="C145" s="116">
        <v>94</v>
      </c>
      <c r="D145" s="230">
        <v>207</v>
      </c>
    </row>
    <row r="146" spans="2:4" ht="19.5" customHeight="1">
      <c r="B146" s="119" t="s">
        <v>237</v>
      </c>
      <c r="C146" s="116">
        <v>6</v>
      </c>
      <c r="D146" s="230">
        <v>10</v>
      </c>
    </row>
    <row r="147" spans="2:4" ht="19.5" customHeight="1">
      <c r="B147" s="119" t="s">
        <v>446</v>
      </c>
      <c r="C147" s="116">
        <v>2.4500000000000002</v>
      </c>
      <c r="D147" s="230">
        <v>8.1</v>
      </c>
    </row>
    <row r="148" spans="2:4" ht="19.5" customHeight="1">
      <c r="B148" s="265" t="s">
        <v>236</v>
      </c>
      <c r="C148" s="117">
        <v>1</v>
      </c>
      <c r="D148" s="117" t="s">
        <v>2</v>
      </c>
    </row>
    <row r="149" spans="2:4" ht="19.5" customHeight="1">
      <c r="B149" s="221" t="s">
        <v>238</v>
      </c>
      <c r="C149" s="230"/>
      <c r="D149" s="230"/>
    </row>
    <row r="150" spans="2:4" ht="19.5" customHeight="1">
      <c r="B150" s="119" t="s">
        <v>447</v>
      </c>
      <c r="C150" s="116">
        <v>135</v>
      </c>
      <c r="D150" s="230">
        <v>283.10000000000002</v>
      </c>
    </row>
    <row r="151" spans="2:4" ht="19.5" customHeight="1">
      <c r="B151" s="119" t="s">
        <v>448</v>
      </c>
      <c r="C151" s="116">
        <v>56</v>
      </c>
      <c r="D151" s="230">
        <v>202.3</v>
      </c>
    </row>
    <row r="152" spans="2:4" ht="19.5" customHeight="1">
      <c r="B152" s="119" t="s">
        <v>449</v>
      </c>
      <c r="C152" s="116">
        <v>53</v>
      </c>
      <c r="D152" s="230">
        <v>160</v>
      </c>
    </row>
    <row r="153" spans="2:4" ht="19.5" customHeight="1">
      <c r="B153" s="119" t="s">
        <v>239</v>
      </c>
      <c r="C153" s="116">
        <v>25</v>
      </c>
      <c r="D153" s="230">
        <v>156</v>
      </c>
    </row>
    <row r="154" spans="2:4" ht="19.5" customHeight="1">
      <c r="B154" s="119" t="s">
        <v>246</v>
      </c>
      <c r="C154" s="116">
        <v>5.74</v>
      </c>
      <c r="D154" s="230">
        <v>17.600000000000001</v>
      </c>
    </row>
    <row r="155" spans="2:4" ht="19.5" customHeight="1">
      <c r="B155" s="119" t="s">
        <v>243</v>
      </c>
      <c r="C155" s="116">
        <v>6</v>
      </c>
      <c r="D155" s="230">
        <v>37</v>
      </c>
    </row>
    <row r="156" spans="2:4" ht="19.5" customHeight="1">
      <c r="B156" s="119" t="s">
        <v>240</v>
      </c>
      <c r="C156" s="116">
        <v>5.07</v>
      </c>
      <c r="D156" s="230">
        <v>11.4</v>
      </c>
    </row>
    <row r="157" spans="2:4" ht="19.5" customHeight="1">
      <c r="B157" s="119" t="s">
        <v>451</v>
      </c>
      <c r="C157" s="116">
        <v>5.57</v>
      </c>
      <c r="D157" s="230">
        <v>28.84</v>
      </c>
    </row>
    <row r="158" spans="2:4" ht="19.5" customHeight="1">
      <c r="B158" s="118" t="s">
        <v>453</v>
      </c>
      <c r="C158" s="116">
        <v>4.55</v>
      </c>
      <c r="D158" s="230">
        <v>22.86</v>
      </c>
    </row>
    <row r="159" spans="2:4" ht="19.5" customHeight="1">
      <c r="B159" s="118" t="s">
        <v>457</v>
      </c>
      <c r="C159" s="116">
        <v>2.21</v>
      </c>
      <c r="D159" s="230">
        <v>12.8</v>
      </c>
    </row>
    <row r="160" spans="2:4" ht="19.5" customHeight="1">
      <c r="B160" s="119" t="s">
        <v>452</v>
      </c>
      <c r="C160" s="116">
        <v>4.71</v>
      </c>
      <c r="D160" s="230">
        <v>19.989999999999998</v>
      </c>
    </row>
    <row r="161" spans="2:4" ht="19.5" customHeight="1">
      <c r="B161" s="119" t="s">
        <v>245</v>
      </c>
      <c r="C161" s="116">
        <v>4.5</v>
      </c>
      <c r="D161" s="230">
        <v>15.4</v>
      </c>
    </row>
    <row r="162" spans="2:4" ht="19.5" customHeight="1">
      <c r="B162" s="119" t="s">
        <v>242</v>
      </c>
      <c r="C162" s="116">
        <v>4.2</v>
      </c>
      <c r="D162" s="230">
        <v>13</v>
      </c>
    </row>
    <row r="163" spans="2:4" ht="19.5" customHeight="1">
      <c r="B163" s="119" t="s">
        <v>458</v>
      </c>
      <c r="C163" s="116">
        <v>0.96</v>
      </c>
      <c r="D163" s="230">
        <v>5.54</v>
      </c>
    </row>
    <row r="164" spans="2:4" ht="19.5" customHeight="1">
      <c r="B164" s="119" t="s">
        <v>454</v>
      </c>
      <c r="C164" s="116">
        <v>3.8</v>
      </c>
      <c r="D164" s="230">
        <v>23.37</v>
      </c>
    </row>
    <row r="165" spans="2:4" ht="19.5" customHeight="1">
      <c r="B165" s="119" t="s">
        <v>455</v>
      </c>
      <c r="C165" s="116">
        <v>2.8</v>
      </c>
      <c r="D165" s="230">
        <v>15.8</v>
      </c>
    </row>
    <row r="166" spans="2:4" ht="19.5" customHeight="1">
      <c r="B166" s="119" t="s">
        <v>456</v>
      </c>
      <c r="C166" s="116">
        <v>2.74</v>
      </c>
      <c r="D166" s="230">
        <v>14.78</v>
      </c>
    </row>
    <row r="167" spans="2:4" ht="19.5" customHeight="1">
      <c r="B167" s="119" t="s">
        <v>450</v>
      </c>
      <c r="C167" s="116">
        <v>7.37</v>
      </c>
      <c r="D167" s="230">
        <v>39.770000000000003</v>
      </c>
    </row>
    <row r="168" spans="2:4" ht="19.5" customHeight="1">
      <c r="B168" s="119" t="s">
        <v>241</v>
      </c>
      <c r="C168" s="116">
        <v>2</v>
      </c>
      <c r="D168" s="230">
        <v>12.14</v>
      </c>
    </row>
    <row r="169" spans="2:4" ht="19.5" customHeight="1">
      <c r="B169" s="119" t="s">
        <v>244</v>
      </c>
      <c r="C169" s="230">
        <v>1.5</v>
      </c>
      <c r="D169" s="230">
        <v>9.3000000000000007</v>
      </c>
    </row>
    <row r="170" spans="2:4" ht="19.5" customHeight="1">
      <c r="B170" s="119" t="s">
        <v>544</v>
      </c>
      <c r="C170" s="230">
        <v>2.8</v>
      </c>
      <c r="D170" s="230">
        <v>15.8</v>
      </c>
    </row>
    <row r="171" spans="2:4" ht="19.5" customHeight="1">
      <c r="B171" s="119" t="s">
        <v>459</v>
      </c>
      <c r="C171" s="116">
        <v>0.23</v>
      </c>
      <c r="D171" s="230">
        <v>0.85</v>
      </c>
    </row>
    <row r="172" spans="2:4" ht="19.5" customHeight="1">
      <c r="B172" s="266" t="s">
        <v>460</v>
      </c>
      <c r="C172" s="229"/>
      <c r="D172" s="229"/>
    </row>
    <row r="173" spans="2:4" ht="19.5" customHeight="1">
      <c r="B173" s="265" t="s">
        <v>461</v>
      </c>
      <c r="C173" s="117">
        <v>2</v>
      </c>
      <c r="D173" s="117">
        <v>13</v>
      </c>
    </row>
    <row r="174" spans="2:4" ht="19.5" customHeight="1">
      <c r="B174" s="266" t="s">
        <v>247</v>
      </c>
      <c r="C174" s="229"/>
      <c r="D174" s="229"/>
    </row>
    <row r="175" spans="2:4" ht="19.5" customHeight="1" thickBot="1">
      <c r="B175" s="265" t="s">
        <v>248</v>
      </c>
      <c r="C175" s="117">
        <v>2.6</v>
      </c>
      <c r="D175" s="117">
        <v>17.5</v>
      </c>
    </row>
    <row r="176" spans="2:4" ht="19.5" customHeight="1" thickBot="1">
      <c r="B176" s="222" t="s">
        <v>289</v>
      </c>
      <c r="C176" s="120">
        <v>7872.5200000000013</v>
      </c>
      <c r="D176" s="120">
        <v>20316.819999999985</v>
      </c>
    </row>
    <row r="177" spans="3:4" ht="19.5" customHeight="1" thickTop="1"/>
    <row r="178" spans="3:4" ht="19.5" customHeight="1">
      <c r="C178" s="224"/>
      <c r="D178" s="224"/>
    </row>
    <row r="179" spans="3:4" ht="19.5" customHeight="1"/>
    <row r="180" spans="3:4" ht="19.5" customHeight="1"/>
  </sheetData>
  <conditionalFormatting sqref="C2">
    <cfRule type="colorScale" priority="1">
      <colorScale>
        <cfvo type="min"/>
        <cfvo type="percentile" val="50"/>
        <cfvo type="max"/>
        <color rgb="FFF8696B"/>
        <color rgb="FFFCFCFF"/>
        <color rgb="FF5A8AC6"/>
      </colorScale>
    </cfRule>
  </conditionalFormatting>
  <pageMargins left="0.7" right="0.7" top="0.75" bottom="0.75" header="0.3" footer="0.3"/>
  <pageSetup orientation="portrait"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9"/>
  <dimension ref="B1:BU94"/>
  <sheetViews>
    <sheetView rightToLeft="1" topLeftCell="A4" zoomScale="120" zoomScaleNormal="120" workbookViewId="0"/>
  </sheetViews>
  <sheetFormatPr defaultRowHeight="15"/>
  <cols>
    <col min="1" max="1" width="9.140625" customWidth="1"/>
    <col min="2" max="2" width="50" customWidth="1"/>
    <col min="3" max="4" width="24.28515625" customWidth="1"/>
    <col min="5" max="21" width="9.140625" customWidth="1"/>
  </cols>
  <sheetData>
    <row r="1" spans="2:73" s="9" customFormat="1">
      <c r="B1" s="366"/>
      <c r="D1" s="218"/>
      <c r="E1" s="218"/>
      <c r="F1" s="218"/>
      <c r="BS1" s="218"/>
      <c r="BT1" s="218"/>
      <c r="BU1" s="218"/>
    </row>
    <row r="2" spans="2:73" ht="24.75" thickBot="1">
      <c r="B2" s="13" t="s">
        <v>922</v>
      </c>
      <c r="C2" s="154"/>
      <c r="D2" s="37"/>
      <c r="BS2" s="13" t="s">
        <v>515</v>
      </c>
      <c r="BT2" s="9"/>
      <c r="BU2" s="9"/>
    </row>
    <row r="3" spans="2:73" ht="31.5" customHeight="1" thickTop="1" thickBot="1">
      <c r="B3" s="254" t="s">
        <v>250</v>
      </c>
      <c r="C3" s="272" t="s">
        <v>191</v>
      </c>
      <c r="D3" s="121" t="s">
        <v>249</v>
      </c>
      <c r="BS3" s="219" t="s">
        <v>190</v>
      </c>
      <c r="BT3" s="114" t="s">
        <v>191</v>
      </c>
      <c r="BU3" s="114" t="s">
        <v>249</v>
      </c>
    </row>
    <row r="4" spans="2:73" ht="23.25" customHeight="1">
      <c r="B4" s="12" t="s">
        <v>251</v>
      </c>
      <c r="C4" s="273"/>
      <c r="D4" s="122"/>
      <c r="BS4" s="220" t="s">
        <v>3</v>
      </c>
      <c r="BT4" s="116" t="e">
        <f>+SUM(#REF!)</f>
        <v>#REF!</v>
      </c>
      <c r="BU4" s="116" t="e">
        <f>+SUM(#REF!)</f>
        <v>#REF!</v>
      </c>
    </row>
    <row r="5" spans="2:73" ht="23.25" customHeight="1">
      <c r="B5" s="5" t="s">
        <v>252</v>
      </c>
      <c r="C5" s="212">
        <v>11</v>
      </c>
      <c r="D5" s="230">
        <v>22</v>
      </c>
      <c r="BS5" s="220" t="s">
        <v>591</v>
      </c>
      <c r="BT5" s="116" t="e">
        <f>+#REF!+#REF!</f>
        <v>#REF!</v>
      </c>
      <c r="BU5" s="116" t="e">
        <f>+#REF!</f>
        <v>#REF!</v>
      </c>
    </row>
    <row r="6" spans="2:73" ht="23.25" customHeight="1">
      <c r="B6" s="5" t="s">
        <v>253</v>
      </c>
      <c r="C6" s="212">
        <v>17</v>
      </c>
      <c r="D6" s="230">
        <v>13</v>
      </c>
      <c r="BS6" s="220" t="s">
        <v>72</v>
      </c>
      <c r="BT6" s="116" t="e">
        <f>+SUM(#REF!)</f>
        <v>#REF!</v>
      </c>
      <c r="BU6" s="116" t="e">
        <f>+SUM(#REF!)</f>
        <v>#REF!</v>
      </c>
    </row>
    <row r="7" spans="2:73" ht="23.25" customHeight="1">
      <c r="B7" s="5" t="s">
        <v>254</v>
      </c>
      <c r="C7" s="212">
        <v>6</v>
      </c>
      <c r="D7" s="230">
        <v>12</v>
      </c>
      <c r="BS7" s="220" t="s">
        <v>26</v>
      </c>
      <c r="BT7" s="116" t="e">
        <f>+#REF!+#REF!</f>
        <v>#REF!</v>
      </c>
      <c r="BU7" s="116" t="e">
        <f>+#REF!</f>
        <v>#REF!</v>
      </c>
    </row>
    <row r="8" spans="2:73" ht="23.25" customHeight="1">
      <c r="B8" s="5" t="s">
        <v>255</v>
      </c>
      <c r="C8" s="212">
        <v>40</v>
      </c>
      <c r="D8" s="230">
        <v>80</v>
      </c>
      <c r="BS8" s="220" t="s">
        <v>5</v>
      </c>
      <c r="BT8" s="116" t="e">
        <f>+SUM(#REF!)</f>
        <v>#REF!</v>
      </c>
      <c r="BU8" s="116" t="e">
        <f>+SUM(#REF!)</f>
        <v>#REF!</v>
      </c>
    </row>
    <row r="9" spans="2:73" ht="23.25" customHeight="1">
      <c r="B9" s="5" t="s">
        <v>256</v>
      </c>
      <c r="C9" s="212">
        <v>13.5</v>
      </c>
      <c r="D9" s="230">
        <v>27</v>
      </c>
      <c r="BS9" s="220" t="s">
        <v>83</v>
      </c>
      <c r="BT9" s="116" t="e">
        <f>+SUM(#REF!)</f>
        <v>#REF!</v>
      </c>
      <c r="BU9" s="116" t="e">
        <f>+SUM(#REF!)</f>
        <v>#REF!</v>
      </c>
    </row>
    <row r="10" spans="2:73" ht="23.25" customHeight="1">
      <c r="B10" s="5" t="s">
        <v>257</v>
      </c>
      <c r="C10" s="212">
        <v>9.1999999999999993</v>
      </c>
      <c r="D10" s="230">
        <v>13</v>
      </c>
      <c r="BS10" s="220" t="s">
        <v>306</v>
      </c>
      <c r="BT10" s="116" t="e">
        <f>+SUM(#REF!)</f>
        <v>#REF!</v>
      </c>
      <c r="BU10" s="116" t="e">
        <f>+SUM(#REF!)</f>
        <v>#REF!</v>
      </c>
    </row>
    <row r="11" spans="2:73" ht="23.25" customHeight="1">
      <c r="B11" s="268" t="s">
        <v>199</v>
      </c>
      <c r="C11" s="228"/>
      <c r="D11" s="229"/>
      <c r="BS11" s="220" t="s">
        <v>582</v>
      </c>
      <c r="BT11" s="116" t="e">
        <f>+#REF!</f>
        <v>#REF!</v>
      </c>
      <c r="BU11" s="116" t="e">
        <f>+#REF!</f>
        <v>#REF!</v>
      </c>
    </row>
    <row r="12" spans="2:73" ht="23.25" customHeight="1">
      <c r="B12" s="12" t="s">
        <v>373</v>
      </c>
      <c r="C12" s="212">
        <v>350</v>
      </c>
      <c r="D12" s="230" t="s">
        <v>138</v>
      </c>
      <c r="BS12" s="221" t="s">
        <v>113</v>
      </c>
      <c r="BT12" s="116" t="e">
        <f>+SUM(#REF!)</f>
        <v>#REF!</v>
      </c>
      <c r="BU12" s="116" t="e">
        <f>+SUM(#REF!)</f>
        <v>#REF!</v>
      </c>
    </row>
    <row r="13" spans="2:73" ht="23.25" customHeight="1">
      <c r="B13" s="15" t="s">
        <v>258</v>
      </c>
      <c r="C13" s="213">
        <v>0.6</v>
      </c>
      <c r="D13" s="117">
        <v>4</v>
      </c>
      <c r="BS13" s="221" t="s">
        <v>118</v>
      </c>
      <c r="BT13" s="116" t="e">
        <f>+SUM(#REF!)</f>
        <v>#REF!</v>
      </c>
      <c r="BU13" s="116" t="e">
        <f>+SUM(#REF!)</f>
        <v>#REF!</v>
      </c>
    </row>
    <row r="14" spans="2:73" ht="23.25" customHeight="1">
      <c r="B14" s="268" t="s">
        <v>260</v>
      </c>
      <c r="C14" s="228"/>
      <c r="D14" s="229"/>
      <c r="BS14" s="221" t="s">
        <v>587</v>
      </c>
      <c r="BT14" s="116" t="e">
        <f>+SUM(#REF!)</f>
        <v>#REF!</v>
      </c>
      <c r="BU14" s="116" t="e">
        <f>+SUM(#REF!)</f>
        <v>#REF!</v>
      </c>
    </row>
    <row r="15" spans="2:73" ht="23.25" customHeight="1">
      <c r="B15" s="124" t="s">
        <v>462</v>
      </c>
      <c r="C15" s="214">
        <v>2.97</v>
      </c>
      <c r="D15" s="123">
        <v>10.199999999999999</v>
      </c>
      <c r="BS15" s="221" t="s">
        <v>134</v>
      </c>
      <c r="BT15" s="116" t="e">
        <f>+SUM(#REF!)</f>
        <v>#REF!</v>
      </c>
      <c r="BU15" s="116" t="e">
        <f>+SUM(#REF!)</f>
        <v>#REF!</v>
      </c>
    </row>
    <row r="16" spans="2:73" ht="23.25" customHeight="1">
      <c r="B16" s="124" t="s">
        <v>463</v>
      </c>
      <c r="C16" s="214">
        <v>2.0699999999999998</v>
      </c>
      <c r="D16" s="123">
        <v>6.9</v>
      </c>
      <c r="BS16" s="221" t="s">
        <v>14</v>
      </c>
      <c r="BT16" s="116" t="e">
        <f>+#REF!</f>
        <v>#REF!</v>
      </c>
      <c r="BU16" s="116" t="e">
        <f>+#REF!</f>
        <v>#REF!</v>
      </c>
    </row>
    <row r="17" spans="2:73" ht="23.25" customHeight="1" thickBot="1">
      <c r="B17" s="124" t="s">
        <v>464</v>
      </c>
      <c r="C17" s="214">
        <v>1.43</v>
      </c>
      <c r="D17" s="123">
        <v>12.526999999999999</v>
      </c>
      <c r="BS17" s="221" t="s">
        <v>592</v>
      </c>
      <c r="BT17" s="116" t="e">
        <f>+SUM(#REF!)</f>
        <v>#REF!</v>
      </c>
      <c r="BU17" s="116" t="e">
        <f>+SUM(#REF!)</f>
        <v>#REF!</v>
      </c>
    </row>
    <row r="18" spans="2:73" ht="23.25" customHeight="1" thickBot="1">
      <c r="B18" s="124" t="s">
        <v>465</v>
      </c>
      <c r="C18" s="214">
        <v>2.48</v>
      </c>
      <c r="D18" s="123">
        <v>21.69</v>
      </c>
      <c r="BS18" s="222" t="s">
        <v>289</v>
      </c>
      <c r="BT18" s="120" t="e">
        <f>+#REF!</f>
        <v>#REF!</v>
      </c>
      <c r="BU18" s="120" t="e">
        <f>+#REF!</f>
        <v>#REF!</v>
      </c>
    </row>
    <row r="19" spans="2:73" ht="23.25" customHeight="1" thickTop="1">
      <c r="B19" s="124" t="s">
        <v>466</v>
      </c>
      <c r="C19" s="214">
        <v>3.79</v>
      </c>
      <c r="D19" s="123">
        <v>33.183</v>
      </c>
      <c r="BS19" s="36" t="s">
        <v>147</v>
      </c>
    </row>
    <row r="20" spans="2:73" ht="23.25" customHeight="1">
      <c r="B20" s="124" t="s">
        <v>467</v>
      </c>
      <c r="C20" s="214">
        <v>2.93</v>
      </c>
      <c r="D20" s="123">
        <v>25.667000000000002</v>
      </c>
    </row>
    <row r="21" spans="2:73" ht="23.25" customHeight="1">
      <c r="B21" s="124" t="s">
        <v>468</v>
      </c>
      <c r="C21" s="214">
        <v>0.8</v>
      </c>
      <c r="D21" s="123">
        <v>4.3</v>
      </c>
    </row>
    <row r="22" spans="2:73" ht="23.25" customHeight="1">
      <c r="B22" s="268" t="s">
        <v>469</v>
      </c>
      <c r="C22" s="228"/>
      <c r="D22" s="229"/>
    </row>
    <row r="23" spans="2:73" ht="23.25" customHeight="1">
      <c r="B23" s="124" t="s">
        <v>470</v>
      </c>
      <c r="C23" s="214">
        <v>0.3</v>
      </c>
      <c r="D23" s="230">
        <v>2</v>
      </c>
    </row>
    <row r="24" spans="2:73" ht="23.25" customHeight="1">
      <c r="B24" s="124" t="s">
        <v>471</v>
      </c>
      <c r="C24" s="214">
        <v>0.4</v>
      </c>
      <c r="D24" s="81" t="s">
        <v>138</v>
      </c>
    </row>
    <row r="25" spans="2:73" ht="23.25" customHeight="1">
      <c r="B25" s="268" t="s">
        <v>261</v>
      </c>
      <c r="C25" s="228"/>
      <c r="D25" s="229"/>
    </row>
    <row r="26" spans="2:73" ht="23.25" customHeight="1">
      <c r="B26" s="124" t="s">
        <v>472</v>
      </c>
      <c r="C26" s="214">
        <v>0.19</v>
      </c>
      <c r="D26" s="123">
        <v>1.67</v>
      </c>
    </row>
    <row r="27" spans="2:73" ht="23.25" customHeight="1">
      <c r="B27" s="124" t="s">
        <v>473</v>
      </c>
      <c r="C27" s="214">
        <v>0.4</v>
      </c>
      <c r="D27" s="123">
        <v>3.5</v>
      </c>
    </row>
    <row r="28" spans="2:73" ht="23.25" customHeight="1">
      <c r="B28" s="5" t="s">
        <v>262</v>
      </c>
      <c r="C28" s="212">
        <v>5</v>
      </c>
      <c r="D28" s="230">
        <v>32</v>
      </c>
    </row>
    <row r="29" spans="2:73" ht="23.25" customHeight="1">
      <c r="B29" s="5" t="s">
        <v>263</v>
      </c>
      <c r="C29" s="214">
        <v>0.84</v>
      </c>
      <c r="D29" s="123">
        <v>7.33</v>
      </c>
    </row>
    <row r="30" spans="2:73" ht="23.25" customHeight="1">
      <c r="B30" s="268" t="s">
        <v>204</v>
      </c>
      <c r="C30" s="228"/>
      <c r="D30" s="229"/>
    </row>
    <row r="31" spans="2:73" ht="23.25" customHeight="1">
      <c r="B31" s="124" t="s">
        <v>474</v>
      </c>
      <c r="C31" s="214">
        <v>1</v>
      </c>
      <c r="D31" s="123">
        <v>4.9000000000000004</v>
      </c>
    </row>
    <row r="32" spans="2:73" ht="23.25" customHeight="1">
      <c r="B32" s="124" t="s">
        <v>475</v>
      </c>
      <c r="C32" s="214">
        <v>4</v>
      </c>
      <c r="D32" s="123">
        <v>17.399999999999999</v>
      </c>
    </row>
    <row r="33" spans="2:4" ht="23.25" customHeight="1">
      <c r="B33" s="124" t="s">
        <v>476</v>
      </c>
      <c r="C33" s="214">
        <v>10</v>
      </c>
      <c r="D33" s="123">
        <v>46.3</v>
      </c>
    </row>
    <row r="34" spans="2:4" ht="23.25" customHeight="1">
      <c r="B34" s="124" t="s">
        <v>899</v>
      </c>
      <c r="C34" s="214">
        <v>1</v>
      </c>
      <c r="D34" s="123">
        <v>5</v>
      </c>
    </row>
    <row r="35" spans="2:4" ht="23.25" customHeight="1">
      <c r="B35" s="15" t="s">
        <v>264</v>
      </c>
      <c r="C35" s="275">
        <v>0.01</v>
      </c>
      <c r="D35" s="81" t="s">
        <v>138</v>
      </c>
    </row>
    <row r="36" spans="2:4" ht="23.25" customHeight="1">
      <c r="B36" s="268" t="s">
        <v>477</v>
      </c>
      <c r="C36" s="228"/>
      <c r="D36" s="229"/>
    </row>
    <row r="37" spans="2:4" ht="23.25" customHeight="1">
      <c r="B37" s="5" t="s">
        <v>478</v>
      </c>
      <c r="C37" s="212">
        <v>0.62783999999999995</v>
      </c>
      <c r="D37" s="230">
        <v>2.260224</v>
      </c>
    </row>
    <row r="38" spans="2:4" ht="23.25" customHeight="1">
      <c r="B38" s="5" t="s">
        <v>480</v>
      </c>
      <c r="C38" s="212">
        <v>0.38450000000000001</v>
      </c>
      <c r="D38" s="230">
        <v>3.3220800000000001</v>
      </c>
    </row>
    <row r="39" spans="2:4" ht="23.25" customHeight="1">
      <c r="B39" s="5" t="s">
        <v>481</v>
      </c>
      <c r="C39" s="212">
        <v>0.35315999999999997</v>
      </c>
      <c r="D39" s="230">
        <v>3.0513024</v>
      </c>
    </row>
    <row r="40" spans="2:4" ht="23.25" customHeight="1">
      <c r="B40" s="5" t="s">
        <v>482</v>
      </c>
      <c r="C40" s="212">
        <v>0.21189</v>
      </c>
      <c r="D40" s="230">
        <v>1.8307296</v>
      </c>
    </row>
    <row r="41" spans="2:4" ht="23.25" customHeight="1">
      <c r="B41" s="5" t="s">
        <v>483</v>
      </c>
      <c r="C41" s="212">
        <v>0.17657999999999999</v>
      </c>
      <c r="D41" s="230">
        <v>1.5256512</v>
      </c>
    </row>
    <row r="42" spans="2:4" ht="23.25" customHeight="1">
      <c r="B42" s="5" t="s">
        <v>484</v>
      </c>
      <c r="C42" s="212">
        <v>0.11065</v>
      </c>
      <c r="D42" s="230">
        <v>4.7800799999999999</v>
      </c>
    </row>
    <row r="43" spans="2:4" ht="23.25" customHeight="1">
      <c r="B43" s="5" t="s">
        <v>485</v>
      </c>
      <c r="C43" s="212">
        <v>0.10045</v>
      </c>
      <c r="D43" s="230">
        <v>8.6788799999999995</v>
      </c>
    </row>
    <row r="44" spans="2:4" ht="23.25" customHeight="1">
      <c r="B44" s="5" t="s">
        <v>486</v>
      </c>
      <c r="C44" s="212">
        <v>9.0639999999999998E-2</v>
      </c>
      <c r="D44" s="230">
        <v>0.39156479999999999</v>
      </c>
    </row>
    <row r="45" spans="2:4" ht="23.25" customHeight="1">
      <c r="B45" s="5" t="s">
        <v>900</v>
      </c>
      <c r="C45" s="212">
        <v>8.7889999999999996E-2</v>
      </c>
      <c r="D45" s="230">
        <v>0.75936959999999998</v>
      </c>
    </row>
    <row r="46" spans="2:4" ht="23.25" customHeight="1">
      <c r="B46" s="5" t="s">
        <v>487</v>
      </c>
      <c r="C46" s="212">
        <v>5.8860000000000003E-2</v>
      </c>
      <c r="D46" s="230">
        <v>0.50855039999999996</v>
      </c>
    </row>
    <row r="47" spans="2:4" ht="23.25" customHeight="1">
      <c r="B47" s="5" t="s">
        <v>488</v>
      </c>
      <c r="C47" s="276">
        <v>4.7079999999999997E-2</v>
      </c>
      <c r="D47" s="230">
        <v>0.4067712</v>
      </c>
    </row>
    <row r="48" spans="2:4" ht="23.25" customHeight="1">
      <c r="B48" s="5" t="s">
        <v>489</v>
      </c>
      <c r="C48" s="275">
        <v>3.9239999999999997E-2</v>
      </c>
      <c r="D48" s="117">
        <v>0.33903359999999999</v>
      </c>
    </row>
    <row r="49" spans="2:4" ht="23.25" customHeight="1">
      <c r="B49" s="268" t="s">
        <v>217</v>
      </c>
      <c r="C49" s="212"/>
      <c r="D49" s="229"/>
    </row>
    <row r="50" spans="2:4" ht="23.25" customHeight="1">
      <c r="B50" s="5" t="s">
        <v>265</v>
      </c>
      <c r="C50" s="212">
        <v>3</v>
      </c>
      <c r="D50" s="230">
        <v>10</v>
      </c>
    </row>
    <row r="51" spans="2:4" ht="23.25" customHeight="1">
      <c r="B51" s="268" t="s">
        <v>266</v>
      </c>
      <c r="C51" s="228"/>
      <c r="D51" s="229"/>
    </row>
    <row r="52" spans="2:4" ht="23.25" customHeight="1">
      <c r="B52" s="5" t="s">
        <v>267</v>
      </c>
      <c r="C52" s="212">
        <v>8</v>
      </c>
      <c r="D52" s="230">
        <v>24</v>
      </c>
    </row>
    <row r="53" spans="2:4" ht="23.25" customHeight="1">
      <c r="B53" s="15" t="s">
        <v>268</v>
      </c>
      <c r="C53" s="213">
        <v>3</v>
      </c>
      <c r="D53" s="117">
        <v>7</v>
      </c>
    </row>
    <row r="54" spans="2:4" ht="23.25" customHeight="1">
      <c r="B54" s="5" t="s">
        <v>490</v>
      </c>
      <c r="C54" s="212"/>
      <c r="D54" s="230"/>
    </row>
    <row r="55" spans="2:4" ht="23.25" customHeight="1">
      <c r="B55" s="124" t="s">
        <v>491</v>
      </c>
      <c r="C55" s="214">
        <v>2.6</v>
      </c>
      <c r="D55" s="123">
        <v>7.94</v>
      </c>
    </row>
    <row r="56" spans="2:4" ht="23.25" customHeight="1">
      <c r="B56" s="124" t="s">
        <v>492</v>
      </c>
      <c r="C56" s="214">
        <v>16.2</v>
      </c>
      <c r="D56" s="123">
        <v>58.1</v>
      </c>
    </row>
    <row r="57" spans="2:4" ht="23.25" customHeight="1">
      <c r="B57" s="124" t="s">
        <v>614</v>
      </c>
      <c r="C57" s="214">
        <v>12.3</v>
      </c>
      <c r="D57" s="123">
        <v>28.3</v>
      </c>
    </row>
    <row r="58" spans="2:4" ht="23.25" customHeight="1">
      <c r="B58" s="124" t="s">
        <v>493</v>
      </c>
      <c r="C58" s="214">
        <v>8.1999999999999993</v>
      </c>
      <c r="D58" s="123">
        <v>43.44</v>
      </c>
    </row>
    <row r="59" spans="2:4" ht="23.25" customHeight="1">
      <c r="B59" s="124" t="s">
        <v>494</v>
      </c>
      <c r="C59" s="214">
        <v>11.64</v>
      </c>
      <c r="D59" s="123">
        <v>43.51</v>
      </c>
    </row>
    <row r="60" spans="2:4" ht="23.25" customHeight="1">
      <c r="B60" s="124" t="s">
        <v>495</v>
      </c>
      <c r="C60" s="214">
        <v>6.89</v>
      </c>
      <c r="D60" s="123">
        <v>25.74</v>
      </c>
    </row>
    <row r="61" spans="2:4" ht="23.25" customHeight="1">
      <c r="B61" s="124" t="s">
        <v>496</v>
      </c>
      <c r="C61" s="214">
        <v>10.85</v>
      </c>
      <c r="D61" s="123">
        <v>39.200000000000003</v>
      </c>
    </row>
    <row r="62" spans="2:4" ht="23.25" customHeight="1">
      <c r="B62" s="124" t="s">
        <v>497</v>
      </c>
      <c r="C62" s="214">
        <v>3.92</v>
      </c>
      <c r="D62" s="123">
        <v>13.13</v>
      </c>
    </row>
    <row r="63" spans="2:4" ht="23.25" customHeight="1">
      <c r="B63" s="124" t="s">
        <v>498</v>
      </c>
      <c r="C63" s="214">
        <v>1.98</v>
      </c>
      <c r="D63" s="123">
        <v>3.85</v>
      </c>
    </row>
    <row r="64" spans="2:4" ht="23.25" customHeight="1">
      <c r="B64" s="124" t="s">
        <v>499</v>
      </c>
      <c r="C64" s="214">
        <v>2.73</v>
      </c>
      <c r="D64" s="123">
        <v>11.72</v>
      </c>
    </row>
    <row r="65" spans="2:4" ht="23.25" customHeight="1">
      <c r="B65" s="124" t="s">
        <v>500</v>
      </c>
      <c r="C65" s="214">
        <v>3.4</v>
      </c>
      <c r="D65" s="123">
        <v>4.76</v>
      </c>
    </row>
    <row r="66" spans="2:4" ht="23.25" customHeight="1">
      <c r="B66" s="124" t="s">
        <v>501</v>
      </c>
      <c r="C66" s="214">
        <v>4.5199999999999996</v>
      </c>
      <c r="D66" s="123">
        <v>24.47</v>
      </c>
    </row>
    <row r="67" spans="2:4" ht="23.25" customHeight="1">
      <c r="B67" s="270" t="s">
        <v>502</v>
      </c>
      <c r="C67" s="215">
        <v>3</v>
      </c>
      <c r="D67" s="125">
        <v>12</v>
      </c>
    </row>
    <row r="68" spans="2:4" ht="23.25" customHeight="1">
      <c r="B68" s="269" t="s">
        <v>230</v>
      </c>
      <c r="C68" s="212"/>
      <c r="D68" s="230"/>
    </row>
    <row r="69" spans="2:4" ht="23.25" customHeight="1">
      <c r="B69" s="124" t="s">
        <v>503</v>
      </c>
      <c r="C69" s="214">
        <v>0.69199999999999995</v>
      </c>
      <c r="D69" s="123">
        <v>3.02</v>
      </c>
    </row>
    <row r="70" spans="2:4" ht="23.25" customHeight="1">
      <c r="B70" s="124" t="s">
        <v>504</v>
      </c>
      <c r="C70" s="214">
        <v>0.45500000000000002</v>
      </c>
      <c r="D70" s="123">
        <v>2.78</v>
      </c>
    </row>
    <row r="71" spans="2:4" ht="23.25" customHeight="1">
      <c r="B71" s="124" t="s">
        <v>505</v>
      </c>
      <c r="C71" s="214">
        <v>0.308</v>
      </c>
      <c r="D71" s="123">
        <v>2.15</v>
      </c>
    </row>
    <row r="72" spans="2:4" ht="23.25" customHeight="1">
      <c r="B72" s="124" t="s">
        <v>506</v>
      </c>
      <c r="C72" s="214">
        <v>0.46600000000000003</v>
      </c>
      <c r="D72" s="123">
        <v>2.1</v>
      </c>
    </row>
    <row r="73" spans="2:4" ht="23.25" customHeight="1">
      <c r="B73" s="124" t="s">
        <v>507</v>
      </c>
      <c r="C73" s="214">
        <v>0.215</v>
      </c>
      <c r="D73" s="123">
        <v>1.31</v>
      </c>
    </row>
    <row r="74" spans="2:4" ht="23.25" customHeight="1">
      <c r="B74" s="124" t="s">
        <v>508</v>
      </c>
      <c r="C74" s="214">
        <v>0.51400000000000001</v>
      </c>
      <c r="D74" s="125">
        <v>1.8</v>
      </c>
    </row>
    <row r="75" spans="2:4" ht="23.25" customHeight="1">
      <c r="B75" s="268" t="s">
        <v>269</v>
      </c>
      <c r="C75" s="228"/>
      <c r="D75" s="229"/>
    </row>
    <row r="76" spans="2:4" ht="23.25" customHeight="1">
      <c r="B76" s="5" t="s">
        <v>270</v>
      </c>
      <c r="C76" s="212">
        <v>2</v>
      </c>
      <c r="D76" s="230">
        <v>12</v>
      </c>
    </row>
    <row r="77" spans="2:4" ht="23.25" customHeight="1">
      <c r="B77" s="5" t="s">
        <v>271</v>
      </c>
      <c r="C77" s="212">
        <v>3</v>
      </c>
      <c r="D77" s="230">
        <v>14</v>
      </c>
    </row>
    <row r="78" spans="2:4" ht="23.25" customHeight="1">
      <c r="B78" s="5" t="s">
        <v>272</v>
      </c>
      <c r="C78" s="212">
        <v>3.5</v>
      </c>
      <c r="D78" s="230">
        <v>4</v>
      </c>
    </row>
    <row r="79" spans="2:4" ht="23.25" customHeight="1">
      <c r="B79" s="268" t="s">
        <v>273</v>
      </c>
      <c r="C79" s="228"/>
      <c r="D79" s="229"/>
    </row>
    <row r="80" spans="2:4" ht="23.25" customHeight="1">
      <c r="B80" s="5" t="s">
        <v>274</v>
      </c>
      <c r="C80" s="212">
        <v>2</v>
      </c>
      <c r="D80" s="81" t="s">
        <v>138</v>
      </c>
    </row>
    <row r="81" spans="2:4" ht="23.25" customHeight="1">
      <c r="B81" s="268" t="s">
        <v>238</v>
      </c>
      <c r="C81" s="228"/>
      <c r="D81" s="229"/>
    </row>
    <row r="82" spans="2:4" ht="23.25" customHeight="1">
      <c r="B82" s="124" t="s">
        <v>509</v>
      </c>
      <c r="C82" s="214">
        <v>18.37</v>
      </c>
      <c r="D82" s="230">
        <v>38.630000000000003</v>
      </c>
    </row>
    <row r="83" spans="2:4" ht="23.25" customHeight="1">
      <c r="B83" s="124" t="s">
        <v>510</v>
      </c>
      <c r="C83" s="214">
        <v>4</v>
      </c>
      <c r="D83" s="230">
        <v>20</v>
      </c>
    </row>
    <row r="84" spans="2:4" ht="23.25" customHeight="1">
      <c r="B84" s="124" t="s">
        <v>511</v>
      </c>
      <c r="C84" s="214">
        <v>56</v>
      </c>
      <c r="D84" s="230">
        <v>70</v>
      </c>
    </row>
    <row r="85" spans="2:4" ht="23.25" customHeight="1">
      <c r="B85" s="124" t="s">
        <v>512</v>
      </c>
      <c r="C85" s="214">
        <v>17.100000000000001</v>
      </c>
      <c r="D85" s="230">
        <v>104</v>
      </c>
    </row>
    <row r="86" spans="2:4" ht="23.25" customHeight="1">
      <c r="B86" s="5" t="s">
        <v>275</v>
      </c>
      <c r="C86" s="212">
        <v>0.25</v>
      </c>
      <c r="D86" s="230">
        <v>1.5</v>
      </c>
    </row>
    <row r="87" spans="2:4" ht="23.25" customHeight="1">
      <c r="B87" s="5" t="s">
        <v>276</v>
      </c>
      <c r="C87" s="212">
        <v>0.25</v>
      </c>
      <c r="D87" s="230">
        <v>1.6</v>
      </c>
    </row>
    <row r="88" spans="2:4" ht="23.25" customHeight="1">
      <c r="B88" s="5" t="s">
        <v>277</v>
      </c>
      <c r="C88" s="212">
        <v>56</v>
      </c>
      <c r="D88" s="230">
        <v>202.3</v>
      </c>
    </row>
    <row r="89" spans="2:4" ht="23.25" customHeight="1">
      <c r="B89" s="5" t="s">
        <v>513</v>
      </c>
      <c r="C89" s="212">
        <v>114</v>
      </c>
      <c r="D89" s="230">
        <v>553</v>
      </c>
    </row>
    <row r="90" spans="2:4" ht="23.25" customHeight="1">
      <c r="B90" s="5" t="s">
        <v>514</v>
      </c>
      <c r="C90" s="212">
        <v>121.6</v>
      </c>
      <c r="D90" s="230">
        <v>562</v>
      </c>
    </row>
    <row r="91" spans="2:4" ht="23.25" customHeight="1" thickBot="1">
      <c r="B91" s="29" t="s">
        <v>278</v>
      </c>
      <c r="C91" s="274">
        <v>18.399999999999999</v>
      </c>
      <c r="D91" s="126">
        <v>38.6</v>
      </c>
    </row>
    <row r="92" spans="2:4" ht="23.25" customHeight="1" thickBot="1">
      <c r="B92" s="271" t="s">
        <v>291</v>
      </c>
      <c r="C92" s="216">
        <v>1010.5487800000002</v>
      </c>
      <c r="D92" s="120">
        <v>2425.3712367999992</v>
      </c>
    </row>
    <row r="93" spans="2:4" ht="16.5" thickTop="1">
      <c r="B93" s="36" t="s">
        <v>147</v>
      </c>
      <c r="C93" s="154"/>
      <c r="D93" s="37"/>
    </row>
    <row r="94" spans="2:4">
      <c r="C94" s="224"/>
      <c r="D94" s="224"/>
    </row>
  </sheetData>
  <pageMargins left="0.7" right="0.17" top="0.75" bottom="0.75" header="0.3" footer="0.3"/>
  <pageSetup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22</vt:i4>
      </vt:variant>
      <vt:variant>
        <vt:lpstr>Named Ranges</vt:lpstr>
      </vt:variant>
      <vt:variant>
        <vt:i4>11</vt:i4>
      </vt:variant>
    </vt:vector>
  </HeadingPairs>
  <TitlesOfParts>
    <vt:vector size="33" baseType="lpstr">
      <vt:lpstr>فهرست</vt:lpstr>
      <vt:lpstr>جدول (197-1)</vt:lpstr>
      <vt:lpstr>جدول (198-1)</vt:lpstr>
      <vt:lpstr>جدول (199-1)</vt:lpstr>
      <vt:lpstr>جدول (200-1)</vt:lpstr>
      <vt:lpstr>جدول (201-1)</vt:lpstr>
      <vt:lpstr>جدول (202-1)</vt:lpstr>
      <vt:lpstr>جدول (203-1)</vt:lpstr>
      <vt:lpstr>جدول (204-1)</vt:lpstr>
      <vt:lpstr>جدول (205-1)</vt:lpstr>
      <vt:lpstr>جدول (206-1)</vt:lpstr>
      <vt:lpstr>جدول (207-1)</vt:lpstr>
      <vt:lpstr>جدول (208-1)</vt:lpstr>
      <vt:lpstr>جدول (209-1)</vt:lpstr>
      <vt:lpstr>جدول (210-1)</vt:lpstr>
      <vt:lpstr>جدول (211-1)</vt:lpstr>
      <vt:lpstr>جدول (212-1)</vt:lpstr>
      <vt:lpstr>جدول (213-1)</vt:lpstr>
      <vt:lpstr>جدول (214-1)</vt:lpstr>
      <vt:lpstr>جدول (215-1)</vt:lpstr>
      <vt:lpstr>جدول (216-1)</vt:lpstr>
      <vt:lpstr>جدول (217-1)</vt:lpstr>
      <vt:lpstr>'جدول (198-1)'!Print_Area</vt:lpstr>
      <vt:lpstr>'جدول (201-1)'!Print_Area</vt:lpstr>
      <vt:lpstr>'جدول (204-1)'!Print_Area</vt:lpstr>
      <vt:lpstr>'جدول (205-1)'!Print_Area</vt:lpstr>
      <vt:lpstr>'جدول (209-1)'!Print_Area</vt:lpstr>
      <vt:lpstr>'جدول (211-1)'!Print_Area</vt:lpstr>
      <vt:lpstr>'جدول (212-1)'!Print_Area</vt:lpstr>
      <vt:lpstr>'جدول (213-1)'!Print_Area</vt:lpstr>
      <vt:lpstr>'جدول (214-1)'!Print_Area</vt:lpstr>
      <vt:lpstr>'جدول (215-1)'!Print_Area</vt:lpstr>
      <vt:lpstr>'جدول (217-1)'!Print_Area</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Lida Saberfatahi</dc:creator>
  <cp:lastModifiedBy>Lida Saber Fatahi</cp:lastModifiedBy>
  <cp:lastPrinted>2025-03-17T09:24:07Z</cp:lastPrinted>
  <dcterms:created xsi:type="dcterms:W3CDTF">2019-11-30T06:39:48Z</dcterms:created>
  <dcterms:modified xsi:type="dcterms:W3CDTF">2025-04-19T05:26:54Z</dcterms:modified>
</cp:coreProperties>
</file>