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ther\NIOC\وب سرویس قراردادها\Excel\"/>
    </mc:Choice>
  </mc:AlternateContent>
  <xr:revisionPtr revIDLastSave="0" documentId="8_{AF5086B3-7990-4027-A8F1-250FD5DB662D}" xr6:coauthVersionLast="47" xr6:coauthVersionMax="47" xr10:uidLastSave="{00000000-0000-0000-0000-000000000000}"/>
  <bookViews>
    <workbookView xWindow="-120" yWindow="-120" windowWidth="29040" windowHeight="15720" xr2:uid="{EAFC5557-6D14-4388-BD17-3C0399231A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</calcChain>
</file>

<file path=xl/sharedStrings.xml><?xml version="1.0" encoding="utf-8"?>
<sst xmlns="http://schemas.openxmlformats.org/spreadsheetml/2006/main" count="418" uniqueCount="275">
  <si>
    <t>ردیف</t>
  </si>
  <si>
    <t>سال</t>
  </si>
  <si>
    <t>نام سازمان</t>
  </si>
  <si>
    <t>شرکت ملی نفت ایران</t>
  </si>
  <si>
    <t>مهندسی ترپ</t>
  </si>
  <si>
    <t>میلاد شیرین بهار</t>
  </si>
  <si>
    <t>ترنه پرشین</t>
  </si>
  <si>
    <t>موضوع قرارداد</t>
  </si>
  <si>
    <t>نام شرکت</t>
  </si>
  <si>
    <t>شماره ثبت در سامانه قراردادهای کشور</t>
  </si>
  <si>
    <t>تاریخ شروع قرارداد</t>
  </si>
  <si>
    <t>تاریخ اتمام قرارداد</t>
  </si>
  <si>
    <t>مبلغ قرارداد (ریال)</t>
  </si>
  <si>
    <t>لینک قرارداد در سامانه</t>
  </si>
  <si>
    <t>خدمات حفاظتی و حراستی ساختمانهای شرکت ملی نفت ایران</t>
  </si>
  <si>
    <t>زمرد بندرریگ</t>
  </si>
  <si>
    <t>00C7C49D470012A</t>
  </si>
  <si>
    <t>1400/12/07</t>
  </si>
  <si>
    <t>1401/10/01</t>
  </si>
  <si>
    <t>اجرای ارزیابی شایستگس های فنی طرح های انتخاب و توسعه حرفه مدیر عمومی و حقوقی</t>
  </si>
  <si>
    <t>کاوش رشد عوامل بهره وری</t>
  </si>
  <si>
    <t>00BKC49D4400056</t>
  </si>
  <si>
    <t>1400/11/20</t>
  </si>
  <si>
    <t>1401/05/31</t>
  </si>
  <si>
    <t>خدمات عمومی و تنظیفات ساختمان شماره 31(محمودآباد)</t>
  </si>
  <si>
    <t>صنعت تدبیر دورک</t>
  </si>
  <si>
    <t>00ABC49D440056B</t>
  </si>
  <si>
    <t>1400/10/11</t>
  </si>
  <si>
    <t>1401/09/01</t>
  </si>
  <si>
    <t>خدمات نصب , راه اندازی, نگهداری و پشتیبانی سامانه های مرتبط با حضور و غیاب</t>
  </si>
  <si>
    <t>کیمیاگران سرزمین رایانه</t>
  </si>
  <si>
    <t>00C7C49D4400041</t>
  </si>
  <si>
    <t>مطالعات طرح جامع جزایر خارگ و خارگو</t>
  </si>
  <si>
    <t>مهندسی مشاور نقش جهان</t>
  </si>
  <si>
    <t>00C7C49D4400027</t>
  </si>
  <si>
    <t>1401/02/03</t>
  </si>
  <si>
    <t>سرویس و نگهداری و پشتیبانی از سیستم حفاظت الکترونیک شرکت ملی نفت و وزارت نفت</t>
  </si>
  <si>
    <t>فرادید نمایان ساعی</t>
  </si>
  <si>
    <t>0097C49D440005D</t>
  </si>
  <si>
    <t>1400/09/07</t>
  </si>
  <si>
    <t>1401/08/01</t>
  </si>
  <si>
    <t>تامین انواع کامیون و وانت بار به منظور حمل بار در تهران  و حومه</t>
  </si>
  <si>
    <t>حمل و نقل نوید بهمن</t>
  </si>
  <si>
    <t>00AKC49D4400017</t>
  </si>
  <si>
    <t>1400/10/20</t>
  </si>
  <si>
    <t>1401/07/23</t>
  </si>
  <si>
    <t>تامین خدمات حمل و نقل درون و برون شهری خودروهای جمعی متوسط و بزرگ</t>
  </si>
  <si>
    <t>جم سرویس تهران</t>
  </si>
  <si>
    <t>00A7C49D440020B</t>
  </si>
  <si>
    <t>1400/10/07</t>
  </si>
  <si>
    <t>1401/07/19</t>
  </si>
  <si>
    <t>تامین تجهیزات تنفسی و خاموش کننده های چرخدار آتش نشانی</t>
  </si>
  <si>
    <t>توسعه بازرگانی فتح العباد</t>
  </si>
  <si>
    <t>009OC49D4400147</t>
  </si>
  <si>
    <t>1400/09/24</t>
  </si>
  <si>
    <t>1401/03/12</t>
  </si>
  <si>
    <t>انجام خدمات واحدهای ستادی شرکت ملی نفت ایران</t>
  </si>
  <si>
    <t>008OC49D470007D</t>
  </si>
  <si>
    <t>1400/08/24</t>
  </si>
  <si>
    <t>1401/07/01</t>
  </si>
  <si>
    <t>خدمات عمومی و پشتیبانی ساختمانهای 22-25-26-27-30-35</t>
  </si>
  <si>
    <t>میلان عمران جنوب</t>
  </si>
  <si>
    <t>0093C49D470015B</t>
  </si>
  <si>
    <t>1400/09/03</t>
  </si>
  <si>
    <t>انجام خدمات HSE ساختمان ادارات مرکزی شرکت ملی نفت ایران</t>
  </si>
  <si>
    <t>008OC49D4700052</t>
  </si>
  <si>
    <t>1402/06/08</t>
  </si>
  <si>
    <t>نگهداری فضای سبز ساختمانهای 22.25.26.27.30.35 شرکت ملی نفت</t>
  </si>
  <si>
    <t>آلتون انرژی</t>
  </si>
  <si>
    <t>0088C49D470045D</t>
  </si>
  <si>
    <t>1400/08/08</t>
  </si>
  <si>
    <t>1402/06/01</t>
  </si>
  <si>
    <t>خرید تجهیزات اداری واحد مانیتورینگ شرکت ملی نفت ایران</t>
  </si>
  <si>
    <t>صنعت سازان کوشا آفرین</t>
  </si>
  <si>
    <t>0091C49D440023F</t>
  </si>
  <si>
    <t>1400/09/01</t>
  </si>
  <si>
    <t>1400/06/11</t>
  </si>
  <si>
    <t>ماهنامه علمی ترویجی اکتشاف و تولید نفت و گاز</t>
  </si>
  <si>
    <t>ایده نوین فردا</t>
  </si>
  <si>
    <t>0088C49D4400100</t>
  </si>
  <si>
    <t>1401/05/02</t>
  </si>
  <si>
    <t>خدمات تنظیفات ساختمانهای ادارات شرکت ملی نفت ایران</t>
  </si>
  <si>
    <t>پدیده توئسعه آداک</t>
  </si>
  <si>
    <t>0088C49D4700437</t>
  </si>
  <si>
    <t>1401/05/01</t>
  </si>
  <si>
    <t>نگهداری فضای سبز ساختمانهای 22.25.26.27.30.35 شرکت ملی نفت ایران</t>
  </si>
  <si>
    <t>0088C49D4700080</t>
  </si>
  <si>
    <t>نگهداری فضای سبز ساختمانهای شرکت ملی نفت</t>
  </si>
  <si>
    <t>0088C49D470028C</t>
  </si>
  <si>
    <t>خدمات نامه رسانی و بازبین کشیک خدمات در ساختمانهای سرکت ملی نفت ایران</t>
  </si>
  <si>
    <t>0088C49D4700279</t>
  </si>
  <si>
    <t>پروژه تکمیل اقامتگاه ورزشکاران و پارکینگ مجموعه آبعلی</t>
  </si>
  <si>
    <t>مهندسان مشاور پردیسان سازه طراحان</t>
  </si>
  <si>
    <t>00C7C49D440001E</t>
  </si>
  <si>
    <t>1400/12/28</t>
  </si>
  <si>
    <t>سرویس و نگهداری آسانسورهای ساختمان های ادارات مرکزی شرکت ملی نفت ایران</t>
  </si>
  <si>
    <t>مهندسی آسا تک الوند</t>
  </si>
  <si>
    <t>008OC49D4400080</t>
  </si>
  <si>
    <t>1400/12/22</t>
  </si>
  <si>
    <t>ارائه خدمات حسابرسی داخلی و ارزیابی ساختارهای کنترل داخلی در سازمان بهداشت و درمان</t>
  </si>
  <si>
    <t>موسسه حسابرسی بهراد مشار</t>
  </si>
  <si>
    <t>008AC49D4400018</t>
  </si>
  <si>
    <t>1400/08/10</t>
  </si>
  <si>
    <t>1400/10/08</t>
  </si>
  <si>
    <t>طراحی و پیاده سازی سیستم مدیریت امنیت اطلاعات</t>
  </si>
  <si>
    <t>اوژن تدبیر پارس</t>
  </si>
  <si>
    <t>0089C49D4400336</t>
  </si>
  <si>
    <t>1400/08/09</t>
  </si>
  <si>
    <t>1401/03/01</t>
  </si>
  <si>
    <t>طراحی بازی های مدیریتی و جدی و کارگاه های شبیه سازی</t>
  </si>
  <si>
    <t>شتاب دهنده آب و آینه</t>
  </si>
  <si>
    <t>008AC49D440008D</t>
  </si>
  <si>
    <t>1400/07/30</t>
  </si>
  <si>
    <t>تعمیرات ساختمانی درمانگاه مرکزی وزارت نفت</t>
  </si>
  <si>
    <t>کنش معاصر معماری و عمران البرز</t>
  </si>
  <si>
    <t>0088C49D4400135</t>
  </si>
  <si>
    <t>1400/04/21</t>
  </si>
  <si>
    <t>خرید تجهیزات پروژه احداث واحد مانیتورینگ</t>
  </si>
  <si>
    <t>پویش رایان داتیس</t>
  </si>
  <si>
    <t>0091C49D4700255</t>
  </si>
  <si>
    <t>1400/03/18</t>
  </si>
  <si>
    <t>خدمات عمومی,تنظیفات, تاسیسات و فضای سبز ساختمان 32 شیراز</t>
  </si>
  <si>
    <t>آوج پاک</t>
  </si>
  <si>
    <t>0088C49D470040E</t>
  </si>
  <si>
    <t>1402/02/07</t>
  </si>
  <si>
    <t>نگهداری شبانه روزی موزه نفت کرمان</t>
  </si>
  <si>
    <t>پارسیان کهن نیرو</t>
  </si>
  <si>
    <t>0088C49D4400193</t>
  </si>
  <si>
    <t>1401/02/01</t>
  </si>
  <si>
    <t>خدمات حمل و نقل درون و برون شهری</t>
  </si>
  <si>
    <t>موسسه تشریفاتی سفر گشت آسیا</t>
  </si>
  <si>
    <t>003PC49D470007D</t>
  </si>
  <si>
    <t>1400/03/25</t>
  </si>
  <si>
    <t>1401/02/21</t>
  </si>
  <si>
    <t>نگهداری و پشتیبانی 300 دستگاه کامپیوتر شامل 15 دستگاه سرور و غیره</t>
  </si>
  <si>
    <t>نوآوران ارتباطات دوران</t>
  </si>
  <si>
    <t>0088C49D4400219</t>
  </si>
  <si>
    <t>1401/01/01</t>
  </si>
  <si>
    <t>خدمات نگهداری شبانه روزی موزه بنزین خانه آبادان</t>
  </si>
  <si>
    <t>کرپی کار</t>
  </si>
  <si>
    <t>0097C49D4400048</t>
  </si>
  <si>
    <t>1400/06/30</t>
  </si>
  <si>
    <t>طراحی آزمون دانشی حرفه مدیر مالی بر اساس مدل شایستگی CGMA</t>
  </si>
  <si>
    <t>مرکز آموزش حسابداران خبره</t>
  </si>
  <si>
    <t>008AC49D4400069</t>
  </si>
  <si>
    <t>1400/09/25</t>
  </si>
  <si>
    <t>نگهداری شبانه روزی موزه بنزین خانه دروازه دولت</t>
  </si>
  <si>
    <t>پارس رهبد</t>
  </si>
  <si>
    <t>001UC49D4400083</t>
  </si>
  <si>
    <t>1400/01/30</t>
  </si>
  <si>
    <t>1400/11/30</t>
  </si>
  <si>
    <t>خدمات نگهداری فضای سبز و جنگل ساختمان 31 محمودآباد</t>
  </si>
  <si>
    <t>مدافعان سبز شهر</t>
  </si>
  <si>
    <t>0089C49D470008B</t>
  </si>
  <si>
    <t>نگهداری شبانه روزی موزه سبزوار</t>
  </si>
  <si>
    <t>0088C49D4400032</t>
  </si>
  <si>
    <t>مراقبت و راهبری سیستم های تاسیساتی و تعمیرات برق ساختمانهای ملی نفت ایران</t>
  </si>
  <si>
    <t>پارس تفتان آسیا</t>
  </si>
  <si>
    <t>001PC49D470004E</t>
  </si>
  <si>
    <t>1400/01/25</t>
  </si>
  <si>
    <t>حمل و نقل درون شهری و برون شهری خودروهای متوسط و بزرگ</t>
  </si>
  <si>
    <t>0088C49D440017C</t>
  </si>
  <si>
    <t>1400/04/25</t>
  </si>
  <si>
    <t>تامین استاد, مدرس, مربی و منتور جهت اجرای دوره های آموزشی مبتنی بر شایستگی CBT</t>
  </si>
  <si>
    <t>ره آوران اکتشاف و توسعه</t>
  </si>
  <si>
    <t>008AC49D440002D</t>
  </si>
  <si>
    <t>1400/11/26</t>
  </si>
  <si>
    <t>ساخت مجموعه فیلم مستند پارس جنوبی</t>
  </si>
  <si>
    <t>سازمان هنری رسانه های اوج</t>
  </si>
  <si>
    <t>0088C49D4400322</t>
  </si>
  <si>
    <t>1400/05/17</t>
  </si>
  <si>
    <t>خدمات راهبری سیستم های تاسیساتی, تعمیرات و برق مجموعه ورزشی ساختمان 30 آبعلی</t>
  </si>
  <si>
    <t>طلایه صنعت فارس</t>
  </si>
  <si>
    <t>001UC49D4700012</t>
  </si>
  <si>
    <t>1401/11/12</t>
  </si>
  <si>
    <t>سرویس و نگهداری آسانسورهای مرکزی اول شرکت ملی نفت ایران</t>
  </si>
  <si>
    <t>آسان رو اطلس تک پشتیبان</t>
  </si>
  <si>
    <t>0088C49D040018A</t>
  </si>
  <si>
    <t>1400/11/07</t>
  </si>
  <si>
    <t>خدمات حفاظتی و حراستی شرکت ملی نفت ایران</t>
  </si>
  <si>
    <t>زمرد بندر ریگ</t>
  </si>
  <si>
    <t>0088C49D470042A</t>
  </si>
  <si>
    <t>1400/10/30</t>
  </si>
  <si>
    <t>سرویس و نگهداری آسانسورهای ساختمان مرکزی اول و سوم</t>
  </si>
  <si>
    <t>مهندسی سبا سرویس آسانبر</t>
  </si>
  <si>
    <t>0088C49D4400300</t>
  </si>
  <si>
    <t>بیمه تکمیلی درمان و بیمه عمر و حادثه گروهی کارکنان قرارداد کار مدت موقت و معین وزارت نفت</t>
  </si>
  <si>
    <t>بیمه البرز</t>
  </si>
  <si>
    <t>0088C49D470046C</t>
  </si>
  <si>
    <t>ارائه سرویس ایاب و ذهاب در شهرهای اهواز، کرمان,کرمانشاه,مسجد سلیمان و آبادان</t>
  </si>
  <si>
    <t>آنی نام آوران امروز</t>
  </si>
  <si>
    <t>001UC49D4400073</t>
  </si>
  <si>
    <t>خدمات نگهداری موزه اکتشاف, حفاری و تولید نفت مسجد سلیمان</t>
  </si>
  <si>
    <t>ایمن یاس</t>
  </si>
  <si>
    <t>001UC49D4400062</t>
  </si>
  <si>
    <t>خرید بوسترپمپ های آبرسانی و آتش نشانی در مجموعه آبعلی</t>
  </si>
  <si>
    <t>فنی مهندسی ارغوان نیرو</t>
  </si>
  <si>
    <t>0091C49D4400249</t>
  </si>
  <si>
    <t>1399/11/11</t>
  </si>
  <si>
    <t>بهبود, ارتقا و پشتیبانی نرم افزار جامع مرکز</t>
  </si>
  <si>
    <t>توسعه علوم راهبردی ایده نگار پویا</t>
  </si>
  <si>
    <t>0089C49D4700374</t>
  </si>
  <si>
    <t>1400/10/15</t>
  </si>
  <si>
    <t>اجرای مصاحبه های رفتاری</t>
  </si>
  <si>
    <t>تبلور دانش چهلستون</t>
  </si>
  <si>
    <t>0089C49D4400299</t>
  </si>
  <si>
    <t>1400/07/04</t>
  </si>
  <si>
    <t>طراحی ابزار سنجش توانمندی شناختی جهت کارکنان قرارداد مدت موقت</t>
  </si>
  <si>
    <t>موسسه آموزش عالی علوم شناختی</t>
  </si>
  <si>
    <t>0089C49D4400143</t>
  </si>
  <si>
    <t>1400/01/06</t>
  </si>
  <si>
    <t>مراقبت و راهبری سیستم های تاسیساتی, تعمیرات و برق ساختمانهای شر کت ملی نفت ایران</t>
  </si>
  <si>
    <t>توسعه انرژی پترو الکتریک</t>
  </si>
  <si>
    <t>0088C49D440029F</t>
  </si>
  <si>
    <t>1399/12/03</t>
  </si>
  <si>
    <t>برون سپاری رسیدگی به قراردادهای شناورهای دریایی در شرکت نفت فلات قاره</t>
  </si>
  <si>
    <t>0089C49D4200220</t>
  </si>
  <si>
    <t>1399/12/24</t>
  </si>
  <si>
    <t>خرید دو دستگاه چیلر دو مرحله ای بخار جهت اقامتگاه آبعلی</t>
  </si>
  <si>
    <t>ساری پویا</t>
  </si>
  <si>
    <t>0097C49D470012B</t>
  </si>
  <si>
    <t>1400/07/17</t>
  </si>
  <si>
    <t>خدمات پشتیبانی از نرم افزار تحریریه خبر صبا رسانه و وب سایت شانا</t>
  </si>
  <si>
    <t>راهبران فناوری نستوه</t>
  </si>
  <si>
    <t>0088C49D440025C</t>
  </si>
  <si>
    <t>1400/09/15</t>
  </si>
  <si>
    <t>خدمات عمومی و نگهداری باشگاه های ورزشی ساختمان 23.28.29</t>
  </si>
  <si>
    <t>0089C49D470006D</t>
  </si>
  <si>
    <t>1400/08/30</t>
  </si>
  <si>
    <t>اجرای ارزیابی شایستگس های فنی طرح های انتصاب کارکنان در سمت های با پایه C و بالاتر</t>
  </si>
  <si>
    <t>0089C49D4400247</t>
  </si>
  <si>
    <t>1400/05/06</t>
  </si>
  <si>
    <t>خدمات فهرست نویسی یک میلیون برگ اسناد شرکت ملی نفت</t>
  </si>
  <si>
    <t>0088C49D4400245</t>
  </si>
  <si>
    <t>خدمات مراقبت, راهبری , تعمیر و نگهداری سیستم های تاسیساتی و تعمیراتی ساختمان 31 محمودآباد</t>
  </si>
  <si>
    <t>0089C49D470005B</t>
  </si>
  <si>
    <t>1400/07/27</t>
  </si>
  <si>
    <t>خرید تجهیزات بخار پروژه تکمیل اقامتگاه ورزشکاران مجموعه آبعلی</t>
  </si>
  <si>
    <t>0097C49D4700090</t>
  </si>
  <si>
    <t>1400/07/13</t>
  </si>
  <si>
    <t>نظارت بر برنامه ساخت تجهیزات پمپ ها و الکتروموتورهای صنعتی انتقال نفت خام طرح گوره - جاسک</t>
  </si>
  <si>
    <t>طراحان فراز سپهر</t>
  </si>
  <si>
    <t>0089C49D4400171</t>
  </si>
  <si>
    <t>1400/07/11</t>
  </si>
  <si>
    <t>خدمات مشاور تهیه دستورالعمل نحوه انجام مطالعات ارزیابی اثرات زیست محیطی (EIA)</t>
  </si>
  <si>
    <t>بهبود گستر پایدار</t>
  </si>
  <si>
    <t>0089C49D4400204</t>
  </si>
  <si>
    <t>1400/01/02</t>
  </si>
  <si>
    <t>تعمیر و نگهداری تجهیزات و دستگاه های Main Frame</t>
  </si>
  <si>
    <t>برسام تجارت فن گستر</t>
  </si>
  <si>
    <t>001UC49D4400041</t>
  </si>
  <si>
    <t>1400/05/19</t>
  </si>
  <si>
    <t>خدمات نگهداری شبانه روزی موزه صنعت نفت مشهد</t>
  </si>
  <si>
    <t>001UC49D4700029</t>
  </si>
  <si>
    <t>1400/04/31</t>
  </si>
  <si>
    <t>طرح توسعه مهارتهای عمومی رهبری و مدیریت در صنعت نفت</t>
  </si>
  <si>
    <t>پژوهشی صنعتی آریانا بهسان</t>
  </si>
  <si>
    <t>0089C49D4400120</t>
  </si>
  <si>
    <t>1400/01/31</t>
  </si>
  <si>
    <t>طراحی پارک نوآوری و فناوری نفت</t>
  </si>
  <si>
    <t>شرکت مهندسی مشاور ام ای سی و دیبا</t>
  </si>
  <si>
    <t>004QC49D4700094</t>
  </si>
  <si>
    <t>1400/04/26</t>
  </si>
  <si>
    <t>1399/03/12</t>
  </si>
  <si>
    <t>خدمات مشاوره و پشتیبانی از نرم افزار و خرید آنتی ویروس ESET</t>
  </si>
  <si>
    <t>پرشیاسیس خاورمیانه</t>
  </si>
  <si>
    <t>0089C49D470010F</t>
  </si>
  <si>
    <t>1401/07/10</t>
  </si>
  <si>
    <t>نظارت کارگاهی پروژه احداث پارک نوآوری  و فناوری صنعت نفت</t>
  </si>
  <si>
    <t>004EC49D4400229</t>
  </si>
  <si>
    <t>1400/04/14</t>
  </si>
  <si>
    <t>پشتیبانی از نرم افزار مدیریت برداشت و پرداخت از سامانه</t>
  </si>
  <si>
    <t>سامانه های هوشمند کاربردی سمیع</t>
  </si>
  <si>
    <t>0089C49D4400119</t>
  </si>
  <si>
    <t>1399/02/02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</si>
</sst>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2"/>
      <color theme="1"/>
      <name val="B Lotus"/>
      <charset val="178"/>
    </font>
    <font>
      <u/>
      <sz val="12"/>
      <color theme="10"/>
      <name val="B Lotus"/>
      <charset val="178"/>
    </font>
    <font>
      <b/>
      <sz val="12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2F82-9749-4C46-B5CD-2A7A061126F2}">
  <dimension ref="A1:R69"/>
  <sheetViews>
    <sheetView rightToLeft="1" tabSelected="1" workbookViewId="0">
      <selection activeCell="E37" sqref="E37"/>
    </sheetView>
  </sheetViews>
  <sheetFormatPr defaultRowHeight="21" x14ac:dyDescent="0.2"/>
  <cols>
    <col min="1" max="1" width="4.5" style="1" bestFit="1" customWidth="1"/>
    <col min="2" max="2" width="4.375" style="1" bestFit="1" customWidth="1"/>
    <col min="3" max="3" width="14.5" style="1" bestFit="1" customWidth="1"/>
    <col min="4" max="4" width="67.375" style="1" bestFit="1" customWidth="1"/>
    <col min="5" max="5" width="27" style="1" customWidth="1"/>
    <col min="6" max="6" width="26" style="2" bestFit="1" customWidth="1"/>
    <col min="7" max="7" width="13.625" style="1" bestFit="1" customWidth="1"/>
    <col min="8" max="8" width="12.75" style="1" bestFit="1" customWidth="1"/>
    <col min="9" max="9" width="17.75" style="2" customWidth="1"/>
    <col min="10" max="10" width="15" style="2" bestFit="1" customWidth="1"/>
    <col min="11" max="13" width="9" style="1"/>
    <col min="14" max="14" width="4.625" style="1" customWidth="1"/>
    <col min="15" max="17" width="9" style="1" hidden="1" customWidth="1"/>
    <col min="18" max="18" width="37" style="1" customWidth="1"/>
    <col min="19" max="16384" width="9" style="1"/>
  </cols>
  <sheetData>
    <row r="1" spans="1:18" ht="23.25" x14ac:dyDescent="0.2">
      <c r="A1" s="6" t="s">
        <v>0</v>
      </c>
      <c r="B1" s="6" t="s">
        <v>1</v>
      </c>
      <c r="C1" s="6" t="s">
        <v>2</v>
      </c>
      <c r="D1" s="6" t="s">
        <v>7</v>
      </c>
      <c r="E1" s="6" t="s">
        <v>8</v>
      </c>
      <c r="F1" s="7" t="s">
        <v>9</v>
      </c>
      <c r="G1" s="6" t="s">
        <v>10</v>
      </c>
      <c r="H1" s="6" t="s">
        <v>11</v>
      </c>
      <c r="I1" s="7" t="s">
        <v>12</v>
      </c>
      <c r="J1" s="7" t="s">
        <v>13</v>
      </c>
    </row>
    <row r="2" spans="1:18" x14ac:dyDescent="0.2">
      <c r="A2" s="4">
        <v>1</v>
      </c>
      <c r="B2" s="4">
        <v>1400</v>
      </c>
      <c r="C2" s="4" t="s">
        <v>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5">
        <v>656442834264</v>
      </c>
      <c r="J2" s="5" t="str">
        <f>HYPERLINK(CONCATENATE("https://cdb.mporg.ir/ContractViewIndex?ctrId=S1O2IvljX6rlv3qXg00TII5YDQgaKklyG5Yg1TSz3tKIR+5a73bh+w=="),"لینک ")</f>
        <v xml:space="preserve">لینک </v>
      </c>
    </row>
    <row r="3" spans="1:18" x14ac:dyDescent="0.2">
      <c r="A3" s="4">
        <v>2</v>
      </c>
      <c r="B3" s="4">
        <v>1400</v>
      </c>
      <c r="C3" s="4" t="s">
        <v>3</v>
      </c>
      <c r="D3" s="4" t="s">
        <v>19</v>
      </c>
      <c r="E3" s="4" t="s">
        <v>20</v>
      </c>
      <c r="F3" s="5" t="s">
        <v>21</v>
      </c>
      <c r="G3" s="4" t="s">
        <v>22</v>
      </c>
      <c r="H3" s="4" t="s">
        <v>23</v>
      </c>
      <c r="I3" s="5">
        <v>5742800000</v>
      </c>
      <c r="J3" s="5" t="str">
        <f>HYPERLINK(CONCATENATE("https://cdb.mporg.ir/ContractViewIndex?ctrId=Z6t30K3uvFwyUF7692ON/tLCnQeZMoqx+1Lt776A0l4WT9O3ZPisOA=="),"لینک ")</f>
        <v xml:space="preserve">لینک </v>
      </c>
      <c r="R3" s="3"/>
    </row>
    <row r="4" spans="1:18" x14ac:dyDescent="0.2">
      <c r="A4" s="4">
        <v>3</v>
      </c>
      <c r="B4" s="4">
        <v>1400</v>
      </c>
      <c r="C4" s="4" t="s">
        <v>3</v>
      </c>
      <c r="D4" s="4" t="s">
        <v>24</v>
      </c>
      <c r="E4" s="4" t="s">
        <v>25</v>
      </c>
      <c r="F4" s="5" t="s">
        <v>26</v>
      </c>
      <c r="G4" s="4" t="s">
        <v>27</v>
      </c>
      <c r="H4" s="4" t="s">
        <v>28</v>
      </c>
      <c r="I4" s="5">
        <v>449600038968</v>
      </c>
      <c r="J4" s="5" t="str">
        <f>HYPERLINK(CONCATENATE("https://cdb.mporg.ir/ContractViewIndex?ctrId=6xcQ9sYeXuNQVMgTeYLGy46XNvgHXAxMbBUtwD3ovQt7vRRh1oRsPA=="),"لینک ")</f>
        <v xml:space="preserve">لینک </v>
      </c>
    </row>
    <row r="5" spans="1:18" x14ac:dyDescent="0.2">
      <c r="A5" s="4">
        <v>4</v>
      </c>
      <c r="B5" s="4">
        <v>1400</v>
      </c>
      <c r="C5" s="4" t="s">
        <v>3</v>
      </c>
      <c r="D5" s="4" t="s">
        <v>29</v>
      </c>
      <c r="E5" s="4" t="s">
        <v>30</v>
      </c>
      <c r="F5" s="5" t="s">
        <v>31</v>
      </c>
      <c r="G5" s="4" t="s">
        <v>17</v>
      </c>
      <c r="H5" s="4" t="s">
        <v>28</v>
      </c>
      <c r="I5" s="5">
        <v>3500000000</v>
      </c>
      <c r="J5" s="5" t="str">
        <f>HYPERLINK(CONCATENATE("https://cdb.mporg.ir/ContractViewIndex?ctrId=SojJcZ4vU5m1Hl5sdDj2f5hajwp2++CF3PVXGBDZr4wL+qvtLlapog=="),"لینک ")</f>
        <v xml:space="preserve">لینک </v>
      </c>
    </row>
    <row r="6" spans="1:18" x14ac:dyDescent="0.2">
      <c r="A6" s="4">
        <v>5</v>
      </c>
      <c r="B6" s="4">
        <v>1400</v>
      </c>
      <c r="C6" s="4" t="s">
        <v>3</v>
      </c>
      <c r="D6" s="4" t="s">
        <v>32</v>
      </c>
      <c r="E6" s="4" t="s">
        <v>33</v>
      </c>
      <c r="F6" s="5" t="s">
        <v>34</v>
      </c>
      <c r="G6" s="4" t="s">
        <v>17</v>
      </c>
      <c r="H6" s="4" t="s">
        <v>35</v>
      </c>
      <c r="I6" s="5">
        <v>4734800000</v>
      </c>
      <c r="J6" s="5" t="str">
        <f>HYPERLINK(CONCATENATE("https://cdb.mporg.ir/ContractViewIndex?ctrId=mZvP5iYs9sQDdXrRfXlPSvFHhbxUmGu1Rlsxrwmxqs0cLZL4a3ab4A=="),"لینک ")</f>
        <v xml:space="preserve">لینک </v>
      </c>
    </row>
    <row r="7" spans="1:18" x14ac:dyDescent="0.2">
      <c r="A7" s="4">
        <v>6</v>
      </c>
      <c r="B7" s="4">
        <v>1400</v>
      </c>
      <c r="C7" s="4" t="s">
        <v>3</v>
      </c>
      <c r="D7" s="4" t="s">
        <v>36</v>
      </c>
      <c r="E7" s="4" t="s">
        <v>37</v>
      </c>
      <c r="F7" s="5" t="s">
        <v>38</v>
      </c>
      <c r="G7" s="4" t="s">
        <v>39</v>
      </c>
      <c r="H7" s="4" t="s">
        <v>40</v>
      </c>
      <c r="I7" s="5">
        <v>4320000000</v>
      </c>
      <c r="J7" s="5" t="str">
        <f>HYPERLINK(CONCATENATE("https://cdb.mporg.ir/ContractViewIndex?ctrId=hNWOp+3l09LXiU958jXKAsnGJ9HPFR5H7nLFS8Oyw4tAx8IdwJyAMw=="),"لینک ")</f>
        <v xml:space="preserve">لینک </v>
      </c>
    </row>
    <row r="8" spans="1:18" x14ac:dyDescent="0.2">
      <c r="A8" s="4">
        <v>7</v>
      </c>
      <c r="B8" s="4">
        <v>1400</v>
      </c>
      <c r="C8" s="4" t="s">
        <v>3</v>
      </c>
      <c r="D8" s="4" t="s">
        <v>41</v>
      </c>
      <c r="E8" s="4" t="s">
        <v>42</v>
      </c>
      <c r="F8" s="5" t="s">
        <v>43</v>
      </c>
      <c r="G8" s="4" t="s">
        <v>44</v>
      </c>
      <c r="H8" s="4" t="s">
        <v>45</v>
      </c>
      <c r="I8" s="5">
        <v>4458000000</v>
      </c>
      <c r="J8" s="5" t="str">
        <f>HYPERLINK(CONCATENATE("https://cdb.mporg.ir/ContractViewIndex?ctrId=a8b7uOCRgM8p3N5+lIKaElMWxmiuJaQexonpN07jx8SOKajEdAFd9g=="),"لینک ")</f>
        <v xml:space="preserve">لینک </v>
      </c>
    </row>
    <row r="9" spans="1:18" x14ac:dyDescent="0.2">
      <c r="A9" s="4">
        <v>8</v>
      </c>
      <c r="B9" s="4">
        <v>1400</v>
      </c>
      <c r="C9" s="4" t="s">
        <v>3</v>
      </c>
      <c r="D9" s="4" t="s">
        <v>46</v>
      </c>
      <c r="E9" s="4" t="s">
        <v>47</v>
      </c>
      <c r="F9" s="5" t="s">
        <v>48</v>
      </c>
      <c r="G9" s="4" t="s">
        <v>49</v>
      </c>
      <c r="H9" s="4" t="s">
        <v>50</v>
      </c>
      <c r="I9" s="5">
        <v>5499600000</v>
      </c>
      <c r="J9" s="5" t="str">
        <f>HYPERLINK(CONCATENATE("https://cdb.mporg.ir/ContractViewIndex?ctrId=7PYOFUDecXkEXI42wARucA7csVzhqjB8B+DDgVSiexUqnZohtIp7Wg=="),"لینک ")</f>
        <v xml:space="preserve">لینک </v>
      </c>
    </row>
    <row r="10" spans="1:18" x14ac:dyDescent="0.2">
      <c r="A10" s="4">
        <v>9</v>
      </c>
      <c r="B10" s="4">
        <v>1400</v>
      </c>
      <c r="C10" s="4" t="s">
        <v>3</v>
      </c>
      <c r="D10" s="4" t="s">
        <v>51</v>
      </c>
      <c r="E10" s="4" t="s">
        <v>52</v>
      </c>
      <c r="F10" s="5" t="s">
        <v>53</v>
      </c>
      <c r="G10" s="4" t="s">
        <v>54</v>
      </c>
      <c r="H10" s="4" t="s">
        <v>55</v>
      </c>
      <c r="I10" s="5">
        <v>35340000000</v>
      </c>
      <c r="J10" s="5" t="str">
        <f>HYPERLINK(CONCATENATE("https://cdb.mporg.ir/ContractViewIndex?ctrId=Ikj6q4VwIOayO91XfYf+zx16M13HZUeHlIy9q8m5K2PN7UL12/uHZA=="),"لینک ")</f>
        <v xml:space="preserve">لینک </v>
      </c>
    </row>
    <row r="11" spans="1:18" x14ac:dyDescent="0.2">
      <c r="A11" s="4">
        <v>10</v>
      </c>
      <c r="B11" s="4">
        <v>1400</v>
      </c>
      <c r="C11" s="4" t="s">
        <v>3</v>
      </c>
      <c r="D11" s="4" t="s">
        <v>56</v>
      </c>
      <c r="E11" s="4" t="s">
        <v>5</v>
      </c>
      <c r="F11" s="5" t="s">
        <v>57</v>
      </c>
      <c r="G11" s="4" t="s">
        <v>58</v>
      </c>
      <c r="H11" s="4" t="s">
        <v>59</v>
      </c>
      <c r="I11" s="5">
        <v>356927911189</v>
      </c>
      <c r="J11" s="5" t="str">
        <f>HYPERLINK(CONCATENATE("https://cdb.mporg.ir/ContractViewIndex?ctrId=GYPN6qmk45hr/DEWMVSMqwQ7vx8byIqL3StuwWWeZSso3hD1dRGJvw=="),"لینک ")</f>
        <v xml:space="preserve">لینک </v>
      </c>
    </row>
    <row r="12" spans="1:18" x14ac:dyDescent="0.2">
      <c r="A12" s="4">
        <v>11</v>
      </c>
      <c r="B12" s="4">
        <v>1400</v>
      </c>
      <c r="C12" s="4" t="s">
        <v>3</v>
      </c>
      <c r="D12" s="4" t="s">
        <v>60</v>
      </c>
      <c r="E12" s="4" t="s">
        <v>61</v>
      </c>
      <c r="F12" s="5" t="s">
        <v>62</v>
      </c>
      <c r="G12" s="4" t="s">
        <v>63</v>
      </c>
      <c r="H12" s="4" t="s">
        <v>59</v>
      </c>
      <c r="I12" s="5">
        <v>301304038010</v>
      </c>
      <c r="J12" s="5" t="str">
        <f>HYPERLINK(CONCATENATE("https://cdb.mporg.ir/ContractViewIndex?ctrId=Gr9/kRdz8V7bnGvTV4rRYrGqYDSGIhkFxFcCQzkQkucTUJ/Nw2D/ag=="),"لینک ")</f>
        <v xml:space="preserve">لینک </v>
      </c>
      <c r="R12" s="3"/>
    </row>
    <row r="13" spans="1:18" x14ac:dyDescent="0.2">
      <c r="A13" s="4">
        <v>12</v>
      </c>
      <c r="B13" s="4">
        <v>1400</v>
      </c>
      <c r="C13" s="4" t="s">
        <v>3</v>
      </c>
      <c r="D13" s="4" t="s">
        <v>64</v>
      </c>
      <c r="E13" s="4" t="s">
        <v>6</v>
      </c>
      <c r="F13" s="5" t="s">
        <v>65</v>
      </c>
      <c r="G13" s="4" t="s">
        <v>58</v>
      </c>
      <c r="H13" s="4" t="s">
        <v>66</v>
      </c>
      <c r="I13" s="5">
        <v>427454018572</v>
      </c>
      <c r="J13" s="5" t="str">
        <f>HYPERLINK(CONCATENATE("https://cdb.mporg.ir/ContractViewIndex?ctrId=x/zhfpLPm+x6qwmggaOluzkt9qC0WV5eKRJHLY8W3gXlvp8jUComwg=="),"لینک ")</f>
        <v xml:space="preserve">لینک </v>
      </c>
    </row>
    <row r="14" spans="1:18" x14ac:dyDescent="0.2">
      <c r="A14" s="4">
        <v>13</v>
      </c>
      <c r="B14" s="4">
        <v>1400</v>
      </c>
      <c r="C14" s="4" t="s">
        <v>3</v>
      </c>
      <c r="D14" s="4" t="s">
        <v>67</v>
      </c>
      <c r="E14" s="4" t="s">
        <v>68</v>
      </c>
      <c r="F14" s="5" t="s">
        <v>69</v>
      </c>
      <c r="G14" s="4" t="s">
        <v>70</v>
      </c>
      <c r="H14" s="4" t="s">
        <v>71</v>
      </c>
      <c r="I14" s="5">
        <v>231876050000</v>
      </c>
      <c r="J14" s="5" t="str">
        <f>HYPERLINK(CONCATENATE("https://cdb.mporg.ir/ContractViewIndex?ctrId=c52xZFebYnpwjAtDK6wP1wgqP4+/aoP2IbWKAySy4XMt8N6e9PEN8Q=="),"لینک ")</f>
        <v xml:space="preserve">لینک </v>
      </c>
    </row>
    <row r="15" spans="1:18" x14ac:dyDescent="0.2">
      <c r="A15" s="4">
        <v>14</v>
      </c>
      <c r="B15" s="4">
        <v>1400</v>
      </c>
      <c r="C15" s="4" t="s">
        <v>3</v>
      </c>
      <c r="D15" s="4" t="s">
        <v>72</v>
      </c>
      <c r="E15" s="4" t="s">
        <v>73</v>
      </c>
      <c r="F15" s="5" t="s">
        <v>74</v>
      </c>
      <c r="G15" s="4" t="s">
        <v>75</v>
      </c>
      <c r="H15" s="4" t="s">
        <v>76</v>
      </c>
      <c r="I15" s="5">
        <v>6473000000</v>
      </c>
      <c r="J15" s="5" t="str">
        <f>HYPERLINK(CONCATENATE("https://cdb.mporg.ir/ContractViewIndex?ctrId=8Ovm8wOagjBnyNubJZlzKqhZOIB++oeSKUeubPSr9rBfwPl6X1dc3A=="),"لینک ")</f>
        <v xml:space="preserve">لینک </v>
      </c>
    </row>
    <row r="16" spans="1:18" x14ac:dyDescent="0.2">
      <c r="A16" s="4">
        <v>15</v>
      </c>
      <c r="B16" s="4">
        <v>1400</v>
      </c>
      <c r="C16" s="4" t="s">
        <v>3</v>
      </c>
      <c r="D16" s="4" t="s">
        <v>77</v>
      </c>
      <c r="E16" s="4" t="s">
        <v>78</v>
      </c>
      <c r="F16" s="5" t="s">
        <v>79</v>
      </c>
      <c r="G16" s="4" t="s">
        <v>70</v>
      </c>
      <c r="H16" s="4" t="s">
        <v>80</v>
      </c>
      <c r="I16" s="5">
        <v>4455000000</v>
      </c>
      <c r="J16" s="5" t="str">
        <f>HYPERLINK(CONCATENATE("https://cdb.mporg.ir/ContractViewIndex?ctrId=pn0KDZLkp9K82LJ6oA7EV6zaf6pgM4UUh1ktnusJaCEGziUkWM3OTQ=="),"لینک ")</f>
        <v xml:space="preserve">لینک </v>
      </c>
    </row>
    <row r="17" spans="1:10" x14ac:dyDescent="0.2">
      <c r="A17" s="4">
        <v>16</v>
      </c>
      <c r="B17" s="4">
        <v>1400</v>
      </c>
      <c r="C17" s="4" t="s">
        <v>3</v>
      </c>
      <c r="D17" s="4" t="s">
        <v>81</v>
      </c>
      <c r="E17" s="4" t="s">
        <v>82</v>
      </c>
      <c r="F17" s="5" t="s">
        <v>83</v>
      </c>
      <c r="G17" s="4" t="s">
        <v>70</v>
      </c>
      <c r="H17" s="4" t="s">
        <v>84</v>
      </c>
      <c r="I17" s="5">
        <v>418238436109</v>
      </c>
      <c r="J17" s="5" t="str">
        <f>HYPERLINK(CONCATENATE("https://cdb.mporg.ir/ContractViewIndex?ctrId=TLMk1b0R0n3eaz2hmHsMDyqYN/gLPNX/49v7NYlIvn2cbOC6JnjwsA=="),"لینک ")</f>
        <v xml:space="preserve">لینک </v>
      </c>
    </row>
    <row r="18" spans="1:10" x14ac:dyDescent="0.2">
      <c r="A18" s="4">
        <v>17</v>
      </c>
      <c r="B18" s="4">
        <v>1400</v>
      </c>
      <c r="C18" s="4" t="s">
        <v>3</v>
      </c>
      <c r="D18" s="4" t="s">
        <v>85</v>
      </c>
      <c r="E18" s="4" t="s">
        <v>68</v>
      </c>
      <c r="F18" s="5" t="s">
        <v>86</v>
      </c>
      <c r="G18" s="4" t="s">
        <v>70</v>
      </c>
      <c r="H18" s="4" t="s">
        <v>84</v>
      </c>
      <c r="I18" s="5">
        <v>6499900000</v>
      </c>
      <c r="J18" s="5" t="str">
        <f>HYPERLINK(CONCATENATE("https://cdb.mporg.ir/ContractViewIndex?ctrId=uPMMECiY3LpRY/Ld6kZkrChA9b4zcuBVPcD5OGGHUulOlYjEjjuGnQ=="),"لینک ")</f>
        <v xml:space="preserve">لینک </v>
      </c>
    </row>
    <row r="19" spans="1:10" x14ac:dyDescent="0.2">
      <c r="A19" s="4">
        <v>18</v>
      </c>
      <c r="B19" s="4">
        <v>1400</v>
      </c>
      <c r="C19" s="4" t="s">
        <v>3</v>
      </c>
      <c r="D19" s="4" t="s">
        <v>87</v>
      </c>
      <c r="E19" s="4" t="s">
        <v>61</v>
      </c>
      <c r="F19" s="5" t="s">
        <v>88</v>
      </c>
      <c r="G19" s="4" t="s">
        <v>70</v>
      </c>
      <c r="H19" s="4" t="s">
        <v>84</v>
      </c>
      <c r="I19" s="5">
        <v>55110013118</v>
      </c>
      <c r="J19" s="5" t="str">
        <f>HYPERLINK(CONCATENATE("https://cdb.mporg.ir/ContractViewIndex?ctrId=CrMZPS2rtKnmHUI+Asn1TJovR7SjObmG/6+AwCZcud/mCtP42LHK9A=="),"لینک ")</f>
        <v xml:space="preserve">لینک </v>
      </c>
    </row>
    <row r="20" spans="1:10" x14ac:dyDescent="0.2">
      <c r="A20" s="4">
        <v>19</v>
      </c>
      <c r="B20" s="4">
        <v>1400</v>
      </c>
      <c r="C20" s="4" t="s">
        <v>3</v>
      </c>
      <c r="D20" s="4" t="s">
        <v>89</v>
      </c>
      <c r="E20" s="4" t="s">
        <v>5</v>
      </c>
      <c r="F20" s="5" t="s">
        <v>90</v>
      </c>
      <c r="G20" s="4" t="s">
        <v>70</v>
      </c>
      <c r="H20" s="4" t="s">
        <v>84</v>
      </c>
      <c r="I20" s="5">
        <v>124031721013</v>
      </c>
      <c r="J20" s="5" t="str">
        <f>HYPERLINK(CONCATENATE("https://cdb.mporg.ir/ContractViewIndex?ctrId=Fo+qvRXYbe+Sw20Cs8EYhRKS0OvvrCWGFRW/JdiPJshhU0Jrw0iSSw=="),"لینک ")</f>
        <v xml:space="preserve">لینک </v>
      </c>
    </row>
    <row r="21" spans="1:10" x14ac:dyDescent="0.2">
      <c r="A21" s="4">
        <v>20</v>
      </c>
      <c r="B21" s="4">
        <v>1400</v>
      </c>
      <c r="C21" s="4" t="s">
        <v>3</v>
      </c>
      <c r="D21" s="4" t="s">
        <v>91</v>
      </c>
      <c r="E21" s="4" t="s">
        <v>92</v>
      </c>
      <c r="F21" s="5" t="s">
        <v>93</v>
      </c>
      <c r="G21" s="4" t="s">
        <v>17</v>
      </c>
      <c r="H21" s="4" t="s">
        <v>94</v>
      </c>
      <c r="I21" s="5">
        <v>3500000000</v>
      </c>
      <c r="J21" s="5" t="str">
        <f>HYPERLINK(CONCATENATE("https://cdb.mporg.ir/ContractViewIndex?ctrId=Q0y157XR7came8r2CYD9RHa+on94QfjRoLeo2N1PaIpOVl/SaXKuzg=="),"لینک ")</f>
        <v xml:space="preserve">لینک </v>
      </c>
    </row>
    <row r="22" spans="1:10" x14ac:dyDescent="0.2">
      <c r="A22" s="4">
        <v>21</v>
      </c>
      <c r="B22" s="4">
        <v>1400</v>
      </c>
      <c r="C22" s="4" t="s">
        <v>3</v>
      </c>
      <c r="D22" s="4" t="s">
        <v>95</v>
      </c>
      <c r="E22" s="4" t="s">
        <v>96</v>
      </c>
      <c r="F22" s="5" t="s">
        <v>97</v>
      </c>
      <c r="G22" s="4" t="s">
        <v>58</v>
      </c>
      <c r="H22" s="4" t="s">
        <v>98</v>
      </c>
      <c r="I22" s="5">
        <v>3824000000</v>
      </c>
      <c r="J22" s="5" t="str">
        <f>HYPERLINK(CONCATENATE("https://cdb.mporg.ir/ContractViewIndex?ctrId=K0AMixBmuf9e6RIhz7y+jO6K3I+luxAKvY5dy9iQwnKXIZsaShMP3A=="),"لینک ")</f>
        <v xml:space="preserve">لینک </v>
      </c>
    </row>
    <row r="23" spans="1:10" x14ac:dyDescent="0.2">
      <c r="A23" s="4">
        <v>22</v>
      </c>
      <c r="B23" s="4">
        <v>1400</v>
      </c>
      <c r="C23" s="4" t="s">
        <v>3</v>
      </c>
      <c r="D23" s="4" t="s">
        <v>99</v>
      </c>
      <c r="E23" s="4" t="s">
        <v>100</v>
      </c>
      <c r="F23" s="5" t="s">
        <v>101</v>
      </c>
      <c r="G23" s="4" t="s">
        <v>102</v>
      </c>
      <c r="H23" s="4" t="s">
        <v>103</v>
      </c>
      <c r="I23" s="5">
        <v>17420000000</v>
      </c>
      <c r="J23" s="5" t="str">
        <f>HYPERLINK(CONCATENATE("https://cdb.mporg.ir/ContractViewIndex?ctrId=gaZaEo7SbK2K8bgCh5Xb4YgLSlJQpndtxiEUaIztctdKj3DntKODWQ=="),"لینک ")</f>
        <v xml:space="preserve">لینک </v>
      </c>
    </row>
    <row r="24" spans="1:10" x14ac:dyDescent="0.2">
      <c r="A24" s="4">
        <v>23</v>
      </c>
      <c r="B24" s="4">
        <v>1400</v>
      </c>
      <c r="C24" s="4" t="s">
        <v>3</v>
      </c>
      <c r="D24" s="4" t="s">
        <v>104</v>
      </c>
      <c r="E24" s="4" t="s">
        <v>105</v>
      </c>
      <c r="F24" s="5" t="s">
        <v>106</v>
      </c>
      <c r="G24" s="4" t="s">
        <v>107</v>
      </c>
      <c r="H24" s="4" t="s">
        <v>108</v>
      </c>
      <c r="I24" s="5">
        <v>876000000</v>
      </c>
      <c r="J24" s="5" t="str">
        <f>HYPERLINK(CONCATENATE("https://cdb.mporg.ir/ContractViewIndex?ctrId=CqQZA7zabQsEvaz+63y3m9AhpbUDusD1hwzMPfmReXu3f1dd4bar+A=="),"لینک ")</f>
        <v xml:space="preserve">لینک </v>
      </c>
    </row>
    <row r="25" spans="1:10" x14ac:dyDescent="0.2">
      <c r="A25" s="4">
        <v>24</v>
      </c>
      <c r="B25" s="4">
        <v>1400</v>
      </c>
      <c r="C25" s="4" t="s">
        <v>3</v>
      </c>
      <c r="D25" s="4" t="s">
        <v>109</v>
      </c>
      <c r="E25" s="4" t="s">
        <v>110</v>
      </c>
      <c r="F25" s="5" t="s">
        <v>111</v>
      </c>
      <c r="G25" s="4" t="s">
        <v>102</v>
      </c>
      <c r="H25" s="4" t="s">
        <v>112</v>
      </c>
      <c r="I25" s="5">
        <v>1600000000</v>
      </c>
      <c r="J25" s="5" t="str">
        <f>HYPERLINK(CONCATENATE("https://cdb.mporg.ir/ContractViewIndex?ctrId=vsrC3/0u2C99rhEdoEo9vBeIfOb+j0lnQ7ig5XCQscCPvWNBmH1Sjw=="),"لینک ")</f>
        <v xml:space="preserve">لینک </v>
      </c>
    </row>
    <row r="26" spans="1:10" x14ac:dyDescent="0.2">
      <c r="A26" s="4">
        <v>25</v>
      </c>
      <c r="B26" s="4">
        <v>1400</v>
      </c>
      <c r="C26" s="4" t="s">
        <v>3</v>
      </c>
      <c r="D26" s="4" t="s">
        <v>113</v>
      </c>
      <c r="E26" s="4" t="s">
        <v>114</v>
      </c>
      <c r="F26" s="5" t="s">
        <v>115</v>
      </c>
      <c r="G26" s="4" t="s">
        <v>70</v>
      </c>
      <c r="H26" s="4" t="s">
        <v>116</v>
      </c>
      <c r="I26" s="5">
        <v>4498741011</v>
      </c>
      <c r="J26" s="5" t="str">
        <f>HYPERLINK(CONCATENATE("https://cdb.mporg.ir/ContractViewIndex?ctrId=vj7lDCXZEBuUUAajfzgkTkvWs/zsdEgq/gUwjLsB0b/Lp74iuwtQcQ=="),"لینک ")</f>
        <v xml:space="preserve">لینک </v>
      </c>
    </row>
    <row r="27" spans="1:10" x14ac:dyDescent="0.2">
      <c r="A27" s="4">
        <v>26</v>
      </c>
      <c r="B27" s="4">
        <v>1400</v>
      </c>
      <c r="C27" s="4" t="s">
        <v>3</v>
      </c>
      <c r="D27" s="4" t="s">
        <v>117</v>
      </c>
      <c r="E27" s="4" t="s">
        <v>118</v>
      </c>
      <c r="F27" s="5" t="s">
        <v>119</v>
      </c>
      <c r="G27" s="4" t="s">
        <v>75</v>
      </c>
      <c r="H27" s="4" t="s">
        <v>120</v>
      </c>
      <c r="I27" s="5">
        <v>66530000000</v>
      </c>
      <c r="J27" s="5" t="str">
        <f>HYPERLINK(CONCATENATE("https://cdb.mporg.ir/ContractViewIndex?ctrId=+5rXqZufaOy1bISn682k2QsVannkwcngJg0UQgF7RQQzDb4xxArb1w=="),"لینک ")</f>
        <v xml:space="preserve">لینک </v>
      </c>
    </row>
    <row r="28" spans="1:10" x14ac:dyDescent="0.2">
      <c r="A28" s="4">
        <v>27</v>
      </c>
      <c r="B28" s="4">
        <v>1400</v>
      </c>
      <c r="C28" s="4" t="s">
        <v>3</v>
      </c>
      <c r="D28" s="4" t="s">
        <v>121</v>
      </c>
      <c r="E28" s="4" t="s">
        <v>122</v>
      </c>
      <c r="F28" s="5" t="s">
        <v>123</v>
      </c>
      <c r="G28" s="4" t="s">
        <v>70</v>
      </c>
      <c r="H28" s="4" t="s">
        <v>124</v>
      </c>
      <c r="I28" s="5">
        <v>54155851586</v>
      </c>
      <c r="J28" s="5" t="str">
        <f>HYPERLINK(CONCATENATE("https://cdb.mporg.ir/ContractViewIndex?ctrId=McgziQmzvEODJYudl1Y2Bl771irYPlg4fwyKO3JYNEL6DpFYSiCLMg=="),"لینک ")</f>
        <v xml:space="preserve">لینک </v>
      </c>
    </row>
    <row r="29" spans="1:10" x14ac:dyDescent="0.2">
      <c r="A29" s="4">
        <v>28</v>
      </c>
      <c r="B29" s="4">
        <v>1400</v>
      </c>
      <c r="C29" s="4" t="s">
        <v>3</v>
      </c>
      <c r="D29" s="4" t="s">
        <v>125</v>
      </c>
      <c r="E29" s="4" t="s">
        <v>126</v>
      </c>
      <c r="F29" s="5" t="s">
        <v>127</v>
      </c>
      <c r="G29" s="4" t="s">
        <v>70</v>
      </c>
      <c r="H29" s="4" t="s">
        <v>128</v>
      </c>
      <c r="I29" s="5">
        <v>4488000000</v>
      </c>
      <c r="J29" s="5" t="str">
        <f>HYPERLINK(CONCATENATE("https://cdb.mporg.ir/ContractViewIndex?ctrId=ZL9DbSaC9TQl9WrlDcKCYxeQEuihZ15EzFUbszq3+sgWKkYk6hQeuA=="),"لینک ")</f>
        <v xml:space="preserve">لینک </v>
      </c>
    </row>
    <row r="30" spans="1:10" x14ac:dyDescent="0.2">
      <c r="A30" s="4">
        <v>29</v>
      </c>
      <c r="B30" s="4">
        <v>1400</v>
      </c>
      <c r="C30" s="4" t="s">
        <v>3</v>
      </c>
      <c r="D30" s="4" t="s">
        <v>129</v>
      </c>
      <c r="E30" s="4" t="s">
        <v>130</v>
      </c>
      <c r="F30" s="5" t="s">
        <v>131</v>
      </c>
      <c r="G30" s="4" t="s">
        <v>132</v>
      </c>
      <c r="H30" s="4" t="s">
        <v>133</v>
      </c>
      <c r="I30" s="5">
        <v>497147317396</v>
      </c>
      <c r="J30" s="5" t="str">
        <f>HYPERLINK(CONCATENATE("https://cdb.mporg.ir/ContractViewIndex?ctrId=M2MsSFzEHQ8gV6lOd6dhxlLUfl6ow258lcmyUXmtYvLTetVNtFQA7A=="),"لینک ")</f>
        <v xml:space="preserve">لینک </v>
      </c>
    </row>
    <row r="31" spans="1:10" x14ac:dyDescent="0.2">
      <c r="A31" s="4">
        <v>30</v>
      </c>
      <c r="B31" s="4">
        <v>1400</v>
      </c>
      <c r="C31" s="4" t="s">
        <v>3</v>
      </c>
      <c r="D31" s="4" t="s">
        <v>134</v>
      </c>
      <c r="E31" s="4" t="s">
        <v>135</v>
      </c>
      <c r="F31" s="5" t="s">
        <v>136</v>
      </c>
      <c r="G31" s="4" t="s">
        <v>70</v>
      </c>
      <c r="H31" s="4" t="s">
        <v>137</v>
      </c>
      <c r="I31" s="5">
        <v>4350000000</v>
      </c>
      <c r="J31" s="5" t="str">
        <f>HYPERLINK(CONCATENATE("https://cdb.mporg.ir/ContractViewIndex?ctrId=+u/LRzLFGMYCesoMcCmE7ulL5blhN4+jl6CEBBOXj1C9UoZ8ZZUfvw=="),"لینک ")</f>
        <v xml:space="preserve">لینک </v>
      </c>
    </row>
    <row r="32" spans="1:10" x14ac:dyDescent="0.2">
      <c r="A32" s="4">
        <v>31</v>
      </c>
      <c r="B32" s="4">
        <v>1400</v>
      </c>
      <c r="C32" s="4" t="s">
        <v>3</v>
      </c>
      <c r="D32" s="4" t="s">
        <v>138</v>
      </c>
      <c r="E32" s="4" t="s">
        <v>139</v>
      </c>
      <c r="F32" s="5" t="s">
        <v>140</v>
      </c>
      <c r="G32" s="4" t="s">
        <v>39</v>
      </c>
      <c r="H32" s="4" t="s">
        <v>141</v>
      </c>
      <c r="I32" s="5">
        <v>3101675012</v>
      </c>
      <c r="J32" s="5" t="str">
        <f>HYPERLINK(CONCATENATE("https://cdb.mporg.ir/ContractViewIndex?ctrId=bmBGAEvl5rwi2VfXF4sXEmQmjrroCgSQ8AC6tecm61VGlu8aic+fuQ=="),"لینک ")</f>
        <v xml:space="preserve">لینک </v>
      </c>
    </row>
    <row r="33" spans="1:10" x14ac:dyDescent="0.2">
      <c r="A33" s="4">
        <v>32</v>
      </c>
      <c r="B33" s="4">
        <v>1400</v>
      </c>
      <c r="C33" s="4" t="s">
        <v>3</v>
      </c>
      <c r="D33" s="4" t="s">
        <v>142</v>
      </c>
      <c r="E33" s="4" t="s">
        <v>143</v>
      </c>
      <c r="F33" s="5" t="s">
        <v>144</v>
      </c>
      <c r="G33" s="4" t="s">
        <v>102</v>
      </c>
      <c r="H33" s="4" t="s">
        <v>145</v>
      </c>
      <c r="I33" s="5">
        <v>1470000000</v>
      </c>
      <c r="J33" s="5" t="str">
        <f>HYPERLINK(CONCATENATE("https://cdb.mporg.ir/ContractViewIndex?ctrId=DKTraYK3iCNTl9o8i08netgj/UzGhBzPinkRtqY6I55LFvJJsDAWVw=="),"لینک ")</f>
        <v xml:space="preserve">لینک </v>
      </c>
    </row>
    <row r="34" spans="1:10" x14ac:dyDescent="0.2">
      <c r="A34" s="4">
        <v>33</v>
      </c>
      <c r="B34" s="4">
        <v>1400</v>
      </c>
      <c r="C34" s="4" t="s">
        <v>3</v>
      </c>
      <c r="D34" s="4" t="s">
        <v>146</v>
      </c>
      <c r="E34" s="4" t="s">
        <v>147</v>
      </c>
      <c r="F34" s="5" t="s">
        <v>148</v>
      </c>
      <c r="G34" s="4" t="s">
        <v>149</v>
      </c>
      <c r="H34" s="4" t="s">
        <v>150</v>
      </c>
      <c r="I34" s="5">
        <v>4488000000</v>
      </c>
      <c r="J34" s="5" t="str">
        <f>HYPERLINK(CONCATENATE("https://cdb.mporg.ir/ContractViewIndex?ctrId=jNKEfDf7qScLppS4m16BcbDZIN/BnaO9gxm3tsPpwSqS0Gv4CRRylQ=="),"لینک ")</f>
        <v xml:space="preserve">لینک </v>
      </c>
    </row>
    <row r="35" spans="1:10" x14ac:dyDescent="0.2">
      <c r="A35" s="4">
        <v>34</v>
      </c>
      <c r="B35" s="4">
        <v>1400</v>
      </c>
      <c r="C35" s="4" t="s">
        <v>3</v>
      </c>
      <c r="D35" s="4" t="s">
        <v>151</v>
      </c>
      <c r="E35" s="4" t="s">
        <v>152</v>
      </c>
      <c r="F35" s="5" t="s">
        <v>153</v>
      </c>
      <c r="G35" s="4" t="s">
        <v>107</v>
      </c>
      <c r="H35" s="4" t="s">
        <v>150</v>
      </c>
      <c r="I35" s="5">
        <v>359980497949</v>
      </c>
      <c r="J35" s="5" t="str">
        <f>HYPERLINK(CONCATENATE("https://cdb.mporg.ir/ContractViewIndex?ctrId=aH2P0/iK2tbPnLmmggLDUZjhnkHPF8Gr1qezz0QhBtGMoiZeG9+f5Q=="),"لینک ")</f>
        <v xml:space="preserve">لینک </v>
      </c>
    </row>
    <row r="36" spans="1:10" x14ac:dyDescent="0.2">
      <c r="A36" s="4">
        <v>35</v>
      </c>
      <c r="B36" s="4">
        <v>1400</v>
      </c>
      <c r="C36" s="4" t="s">
        <v>3</v>
      </c>
      <c r="D36" s="4" t="s">
        <v>154</v>
      </c>
      <c r="E36" s="4" t="s">
        <v>139</v>
      </c>
      <c r="F36" s="5" t="s">
        <v>155</v>
      </c>
      <c r="G36" s="4" t="s">
        <v>70</v>
      </c>
      <c r="H36" s="4" t="s">
        <v>150</v>
      </c>
      <c r="I36" s="5">
        <v>4480000000</v>
      </c>
      <c r="J36" s="5" t="str">
        <f>HYPERLINK(CONCATENATE("https://cdb.mporg.ir/ContractViewIndex?ctrId=PE3wPx7wj4im9aXsOWovspcAjxXuDjqQ1hasJsLvL1muHAzAlHRnLg=="),"لینک ")</f>
        <v xml:space="preserve">لینک </v>
      </c>
    </row>
    <row r="37" spans="1:10" x14ac:dyDescent="0.2">
      <c r="A37" s="4">
        <v>36</v>
      </c>
      <c r="B37" s="4">
        <v>1400</v>
      </c>
      <c r="C37" s="4" t="s">
        <v>3</v>
      </c>
      <c r="D37" s="4" t="s">
        <v>156</v>
      </c>
      <c r="E37" s="4" t="s">
        <v>157</v>
      </c>
      <c r="F37" s="5" t="s">
        <v>158</v>
      </c>
      <c r="G37" s="4" t="s">
        <v>159</v>
      </c>
      <c r="H37" s="4" t="s">
        <v>150</v>
      </c>
      <c r="I37" s="5">
        <v>263000000000</v>
      </c>
      <c r="J37" s="5" t="str">
        <f>HYPERLINK(CONCATENATE("https://cdb.mporg.ir/ContractViewIndex?ctrId=6ZFiz5nTmEabv+QhrWmTPVYSWzxUxekDL5ixfJDEsYhymVRlUJKnsg=="),"لینک ")</f>
        <v xml:space="preserve">لینک </v>
      </c>
    </row>
    <row r="38" spans="1:10" x14ac:dyDescent="0.2">
      <c r="A38" s="4">
        <v>37</v>
      </c>
      <c r="B38" s="4">
        <v>1400</v>
      </c>
      <c r="C38" s="4" t="s">
        <v>3</v>
      </c>
      <c r="D38" s="4" t="s">
        <v>160</v>
      </c>
      <c r="E38" s="4" t="s">
        <v>47</v>
      </c>
      <c r="F38" s="5" t="s">
        <v>161</v>
      </c>
      <c r="G38" s="4" t="s">
        <v>70</v>
      </c>
      <c r="H38" s="4" t="s">
        <v>162</v>
      </c>
      <c r="I38" s="5">
        <v>2129349902</v>
      </c>
      <c r="J38" s="5" t="str">
        <f>HYPERLINK(CONCATENATE("https://cdb.mporg.ir/ContractViewIndex?ctrId=LMLbFZtUfaKNB2/unpZN63GNBUfMhavnL1M4+hdoPUvOKlV/lpSong=="),"لینک ")</f>
        <v xml:space="preserve">لینک </v>
      </c>
    </row>
    <row r="39" spans="1:10" x14ac:dyDescent="0.2">
      <c r="A39" s="4">
        <v>38</v>
      </c>
      <c r="B39" s="4">
        <v>1400</v>
      </c>
      <c r="C39" s="4" t="s">
        <v>3</v>
      </c>
      <c r="D39" s="4" t="s">
        <v>163</v>
      </c>
      <c r="E39" s="4" t="s">
        <v>164</v>
      </c>
      <c r="F39" s="5" t="s">
        <v>165</v>
      </c>
      <c r="G39" s="4" t="s">
        <v>102</v>
      </c>
      <c r="H39" s="4" t="s">
        <v>166</v>
      </c>
      <c r="I39" s="5">
        <v>4345000000</v>
      </c>
      <c r="J39" s="5" t="str">
        <f>HYPERLINK(CONCATENATE("https://cdb.mporg.ir/ContractViewIndex?ctrId=Ep0ue+0rCNhcYvpP9PeakarNpItSaUikRUqHdQUkPuSdpA2P8COgMg=="),"لینک ")</f>
        <v xml:space="preserve">لینک </v>
      </c>
    </row>
    <row r="40" spans="1:10" x14ac:dyDescent="0.2">
      <c r="A40" s="4">
        <v>39</v>
      </c>
      <c r="B40" s="4">
        <v>1400</v>
      </c>
      <c r="C40" s="4" t="s">
        <v>3</v>
      </c>
      <c r="D40" s="4" t="s">
        <v>167</v>
      </c>
      <c r="E40" s="4" t="s">
        <v>168</v>
      </c>
      <c r="F40" s="5" t="s">
        <v>169</v>
      </c>
      <c r="G40" s="4" t="s">
        <v>70</v>
      </c>
      <c r="H40" s="4" t="s">
        <v>170</v>
      </c>
      <c r="I40" s="5">
        <v>5000000000</v>
      </c>
      <c r="J40" s="5" t="str">
        <f>HYPERLINK(CONCATENATE("https://cdb.mporg.ir/ContractViewIndex?ctrId=S/bL7ELjbGjMbOuqYd+dh7JD8EQsWqGYmoIDg+6lsBPZItlYf9lG7A=="),"لینک ")</f>
        <v xml:space="preserve">لینک </v>
      </c>
    </row>
    <row r="41" spans="1:10" x14ac:dyDescent="0.2">
      <c r="A41" s="4">
        <v>40</v>
      </c>
      <c r="B41" s="4">
        <v>1400</v>
      </c>
      <c r="C41" s="4" t="s">
        <v>3</v>
      </c>
      <c r="D41" s="4" t="s">
        <v>171</v>
      </c>
      <c r="E41" s="4" t="s">
        <v>172</v>
      </c>
      <c r="F41" s="5" t="s">
        <v>173</v>
      </c>
      <c r="G41" s="4" t="s">
        <v>149</v>
      </c>
      <c r="H41" s="4" t="s">
        <v>174</v>
      </c>
      <c r="I41" s="5">
        <v>157894242924</v>
      </c>
      <c r="J41" s="5" t="str">
        <f>HYPERLINK(CONCATENATE("https://cdb.mporg.ir/ContractViewIndex?ctrId=hjpSUQ5mOKVh5mSSv0OJzZm0HkZ5sBPxq1T8OYlHc2H1oEkwwhrQWg=="),"لینک ")</f>
        <v xml:space="preserve">لینک </v>
      </c>
    </row>
    <row r="42" spans="1:10" x14ac:dyDescent="0.2">
      <c r="A42" s="4">
        <v>41</v>
      </c>
      <c r="B42" s="4">
        <v>1400</v>
      </c>
      <c r="C42" s="4" t="s">
        <v>3</v>
      </c>
      <c r="D42" s="4" t="s">
        <v>175</v>
      </c>
      <c r="E42" s="4" t="s">
        <v>176</v>
      </c>
      <c r="F42" s="5" t="s">
        <v>177</v>
      </c>
      <c r="G42" s="4" t="s">
        <v>70</v>
      </c>
      <c r="H42" s="4" t="s">
        <v>178</v>
      </c>
      <c r="I42" s="5">
        <v>833000000</v>
      </c>
      <c r="J42" s="5" t="str">
        <f>HYPERLINK(CONCATENATE("https://cdb.mporg.ir/ContractViewIndex?ctrId=wqGUI35hFd7lKf8oIWZ9r6hx089EUvnDJfhpKMNONlfqmIb4U+e3PA=="),"لینک ")</f>
        <v xml:space="preserve">لینک </v>
      </c>
    </row>
    <row r="43" spans="1:10" x14ac:dyDescent="0.2">
      <c r="A43" s="4">
        <v>42</v>
      </c>
      <c r="B43" s="4">
        <v>1400</v>
      </c>
      <c r="C43" s="4" t="s">
        <v>3</v>
      </c>
      <c r="D43" s="4" t="s">
        <v>179</v>
      </c>
      <c r="E43" s="4" t="s">
        <v>180</v>
      </c>
      <c r="F43" s="5" t="s">
        <v>181</v>
      </c>
      <c r="G43" s="4" t="s">
        <v>70</v>
      </c>
      <c r="H43" s="4" t="s">
        <v>182</v>
      </c>
      <c r="I43" s="5">
        <v>290510326320</v>
      </c>
      <c r="J43" s="5" t="str">
        <f>HYPERLINK(CONCATENATE("https://cdb.mporg.ir/ContractViewIndex?ctrId=br97l3GnBUX7vp7kx+5bPgdFzADV9R4Pojq1QeQja9OSpNXFu+tTlg=="),"لینک ")</f>
        <v xml:space="preserve">لینک </v>
      </c>
    </row>
    <row r="44" spans="1:10" x14ac:dyDescent="0.2">
      <c r="A44" s="4">
        <v>43</v>
      </c>
      <c r="B44" s="4">
        <v>1400</v>
      </c>
      <c r="C44" s="4" t="s">
        <v>3</v>
      </c>
      <c r="D44" s="4" t="s">
        <v>183</v>
      </c>
      <c r="E44" s="4" t="s">
        <v>184</v>
      </c>
      <c r="F44" s="5" t="s">
        <v>185</v>
      </c>
      <c r="G44" s="4" t="s">
        <v>70</v>
      </c>
      <c r="H44" s="4" t="s">
        <v>182</v>
      </c>
      <c r="I44" s="5">
        <v>1095000000</v>
      </c>
      <c r="J44" s="5" t="str">
        <f>HYPERLINK(CONCATENATE("https://cdb.mporg.ir/ContractViewIndex?ctrId=w2hP8c4MVLxJ5TUdEDkkIX8GNeIDBKeEL764SArjErCE8aPWXZ5iQg=="),"لینک ")</f>
        <v xml:space="preserve">لینک </v>
      </c>
    </row>
    <row r="45" spans="1:10" x14ac:dyDescent="0.2">
      <c r="A45" s="4">
        <v>44</v>
      </c>
      <c r="B45" s="4">
        <v>1400</v>
      </c>
      <c r="C45" s="4" t="s">
        <v>3</v>
      </c>
      <c r="D45" s="4" t="s">
        <v>186</v>
      </c>
      <c r="E45" s="4" t="s">
        <v>187</v>
      </c>
      <c r="F45" s="5" t="s">
        <v>188</v>
      </c>
      <c r="G45" s="4" t="s">
        <v>70</v>
      </c>
      <c r="H45" s="4" t="s">
        <v>182</v>
      </c>
      <c r="I45" s="5">
        <v>991078495860</v>
      </c>
      <c r="J45" s="5" t="str">
        <f>HYPERLINK(CONCATENATE("https://cdb.mporg.ir/ContractViewIndex?ctrId=+JWC2Whwk/Lvs/i0e1MN4Zo2HWXx71Cy64MVeQRgHFPyZk9wulUjHQ=="),"لینک ")</f>
        <v xml:space="preserve">لینک </v>
      </c>
    </row>
    <row r="46" spans="1:10" x14ac:dyDescent="0.2">
      <c r="A46" s="4">
        <v>45</v>
      </c>
      <c r="B46" s="4">
        <v>1400</v>
      </c>
      <c r="C46" s="4" t="s">
        <v>3</v>
      </c>
      <c r="D46" s="4" t="s">
        <v>189</v>
      </c>
      <c r="E46" s="4" t="s">
        <v>190</v>
      </c>
      <c r="F46" s="5" t="s">
        <v>191</v>
      </c>
      <c r="G46" s="4" t="s">
        <v>149</v>
      </c>
      <c r="H46" s="4" t="s">
        <v>182</v>
      </c>
      <c r="I46" s="5">
        <v>4500000000</v>
      </c>
      <c r="J46" s="5" t="str">
        <f>HYPERLINK(CONCATENATE("https://cdb.mporg.ir/ContractViewIndex?ctrId=vP3sqO35l+jl0BIFC7Zw9krDmF5YhJ+zyqIR7Wuhh40E6n5klZgSNw=="),"لینک ")</f>
        <v xml:space="preserve">لینک </v>
      </c>
    </row>
    <row r="47" spans="1:10" x14ac:dyDescent="0.2">
      <c r="A47" s="4">
        <v>46</v>
      </c>
      <c r="B47" s="4">
        <v>1400</v>
      </c>
      <c r="C47" s="4" t="s">
        <v>3</v>
      </c>
      <c r="D47" s="4" t="s">
        <v>192</v>
      </c>
      <c r="E47" s="4" t="s">
        <v>193</v>
      </c>
      <c r="F47" s="5" t="s">
        <v>194</v>
      </c>
      <c r="G47" s="4" t="s">
        <v>149</v>
      </c>
      <c r="H47" s="4" t="s">
        <v>182</v>
      </c>
      <c r="I47" s="5">
        <v>4476000000</v>
      </c>
      <c r="J47" s="5" t="str">
        <f>HYPERLINK(CONCATENATE("https://cdb.mporg.ir/ContractViewIndex?ctrId=weQOuE+73XVwkVqUHPQEwyw8h2NDFx7oSLuCqOlQe892rz6360OiOA=="),"لینک ")</f>
        <v xml:space="preserve">لینک </v>
      </c>
    </row>
    <row r="48" spans="1:10" x14ac:dyDescent="0.2">
      <c r="A48" s="4">
        <v>47</v>
      </c>
      <c r="B48" s="4">
        <v>1400</v>
      </c>
      <c r="C48" s="4" t="s">
        <v>3</v>
      </c>
      <c r="D48" s="4" t="s">
        <v>195</v>
      </c>
      <c r="E48" s="4" t="s">
        <v>196</v>
      </c>
      <c r="F48" s="5" t="s">
        <v>197</v>
      </c>
      <c r="G48" s="4" t="s">
        <v>75</v>
      </c>
      <c r="H48" s="4" t="s">
        <v>198</v>
      </c>
      <c r="I48" s="5">
        <v>3305285500</v>
      </c>
      <c r="J48" s="5" t="str">
        <f>HYPERLINK(CONCATENATE("https://cdb.mporg.ir/ContractViewIndex?ctrId=qW1pwt2cYCLrMU0MUF/yuCqVHLUE6SwrU26wrBILEDU8P53tc4EOgg=="),"لینک ")</f>
        <v xml:space="preserve">لینک </v>
      </c>
    </row>
    <row r="49" spans="1:10" x14ac:dyDescent="0.2">
      <c r="A49" s="4">
        <v>48</v>
      </c>
      <c r="B49" s="4">
        <v>1400</v>
      </c>
      <c r="C49" s="4" t="s">
        <v>3</v>
      </c>
      <c r="D49" s="4" t="s">
        <v>199</v>
      </c>
      <c r="E49" s="4" t="s">
        <v>200</v>
      </c>
      <c r="F49" s="5" t="s">
        <v>201</v>
      </c>
      <c r="G49" s="4" t="s">
        <v>107</v>
      </c>
      <c r="H49" s="4" t="s">
        <v>202</v>
      </c>
      <c r="I49" s="5">
        <v>2800000000</v>
      </c>
      <c r="J49" s="5" t="str">
        <f>HYPERLINK(CONCATENATE("https://cdb.mporg.ir/ContractViewIndex?ctrId=WIDfmRfvHEd0657vu7CioISriw4wFf9T2ZVCh9d7BD5Rv+VsUuRMWA=="),"لینک ")</f>
        <v xml:space="preserve">لینک </v>
      </c>
    </row>
    <row r="50" spans="1:10" x14ac:dyDescent="0.2">
      <c r="A50" s="4">
        <v>49</v>
      </c>
      <c r="B50" s="4">
        <v>1400</v>
      </c>
      <c r="C50" s="4" t="s">
        <v>3</v>
      </c>
      <c r="D50" s="4" t="s">
        <v>203</v>
      </c>
      <c r="E50" s="4" t="s">
        <v>204</v>
      </c>
      <c r="F50" s="5" t="s">
        <v>205</v>
      </c>
      <c r="G50" s="4" t="s">
        <v>107</v>
      </c>
      <c r="H50" s="4" t="s">
        <v>206</v>
      </c>
      <c r="I50" s="5">
        <v>2940000000</v>
      </c>
      <c r="J50" s="5" t="str">
        <f>HYPERLINK(CONCATENATE("https://cdb.mporg.ir/ContractViewIndex?ctrId=9RnLYmwl1tnKZ178PeftMv5Krb37ixOEvhLYuu2Yv1w1ObgSmewycA=="),"لینک ")</f>
        <v xml:space="preserve">لینک </v>
      </c>
    </row>
    <row r="51" spans="1:10" x14ac:dyDescent="0.2">
      <c r="A51" s="4">
        <v>50</v>
      </c>
      <c r="B51" s="4">
        <v>1400</v>
      </c>
      <c r="C51" s="4" t="s">
        <v>3</v>
      </c>
      <c r="D51" s="4" t="s">
        <v>207</v>
      </c>
      <c r="E51" s="4" t="s">
        <v>208</v>
      </c>
      <c r="F51" s="5" t="s">
        <v>209</v>
      </c>
      <c r="G51" s="4" t="s">
        <v>107</v>
      </c>
      <c r="H51" s="4" t="s">
        <v>210</v>
      </c>
      <c r="I51" s="5">
        <v>3180000000</v>
      </c>
      <c r="J51" s="5" t="str">
        <f>HYPERLINK(CONCATENATE("https://cdb.mporg.ir/ContractViewIndex?ctrId=zQxz9L145OMXHUZXwlppaT3Dp+YWMuW3jg6OpT8CEhieIsmYcfsf5g=="),"لینک ")</f>
        <v xml:space="preserve">لینک </v>
      </c>
    </row>
    <row r="52" spans="1:10" x14ac:dyDescent="0.2">
      <c r="A52" s="4">
        <v>51</v>
      </c>
      <c r="B52" s="4">
        <v>1400</v>
      </c>
      <c r="C52" s="4" t="s">
        <v>3</v>
      </c>
      <c r="D52" s="4" t="s">
        <v>211</v>
      </c>
      <c r="E52" s="4" t="s">
        <v>212</v>
      </c>
      <c r="F52" s="5" t="s">
        <v>213</v>
      </c>
      <c r="G52" s="4" t="s">
        <v>70</v>
      </c>
      <c r="H52" s="4" t="s">
        <v>214</v>
      </c>
      <c r="I52" s="5">
        <v>45364139988</v>
      </c>
      <c r="J52" s="5" t="str">
        <f>HYPERLINK(CONCATENATE("https://cdb.mporg.ir/ContractViewIndex?ctrId=jG2gDx81QXJs5tQkSkoP6Y3N0yjHdES2eemvLBVWq0XLw7ijVkvnyQ=="),"لینک ")</f>
        <v xml:space="preserve">لینک </v>
      </c>
    </row>
    <row r="53" spans="1:10" x14ac:dyDescent="0.2">
      <c r="A53" s="4">
        <v>52</v>
      </c>
      <c r="B53" s="4">
        <v>1400</v>
      </c>
      <c r="C53" s="4" t="s">
        <v>3</v>
      </c>
      <c r="D53" s="4" t="s">
        <v>215</v>
      </c>
      <c r="E53" s="4" t="s">
        <v>100</v>
      </c>
      <c r="F53" s="5" t="s">
        <v>216</v>
      </c>
      <c r="G53" s="4" t="s">
        <v>107</v>
      </c>
      <c r="H53" s="4" t="s">
        <v>217</v>
      </c>
      <c r="I53" s="5">
        <v>1850000000</v>
      </c>
      <c r="J53" s="5" t="str">
        <f>HYPERLINK(CONCATENATE("https://cdb.mporg.ir/ContractViewIndex?ctrId=gvkN5y1RSkaDAD1iUf9NiVY9zJehpOlXPMV9hc6tsmej9fsOdzkgPA=="),"لینک ")</f>
        <v xml:space="preserve">لینک </v>
      </c>
    </row>
    <row r="54" spans="1:10" x14ac:dyDescent="0.2">
      <c r="A54" s="4">
        <v>53</v>
      </c>
      <c r="B54" s="4">
        <v>1400</v>
      </c>
      <c r="C54" s="4" t="s">
        <v>3</v>
      </c>
      <c r="D54" s="4" t="s">
        <v>218</v>
      </c>
      <c r="E54" s="4" t="s">
        <v>219</v>
      </c>
      <c r="F54" s="5" t="s">
        <v>220</v>
      </c>
      <c r="G54" s="4" t="s">
        <v>39</v>
      </c>
      <c r="H54" s="4" t="s">
        <v>221</v>
      </c>
      <c r="I54" s="5">
        <v>54900000000</v>
      </c>
      <c r="J54" s="5" t="str">
        <f>HYPERLINK(CONCATENATE("https://cdb.mporg.ir/ContractViewIndex?ctrId=s3izD0Th7z9ojCpLQd0ebTSvOTjCXJavT/Tl5wrPxXGYBUtjKsRESQ=="),"لینک ")</f>
        <v xml:space="preserve">لینک </v>
      </c>
    </row>
    <row r="55" spans="1:10" x14ac:dyDescent="0.2">
      <c r="A55" s="4">
        <v>54</v>
      </c>
      <c r="B55" s="4">
        <v>1400</v>
      </c>
      <c r="C55" s="4" t="s">
        <v>3</v>
      </c>
      <c r="D55" s="4" t="s">
        <v>222</v>
      </c>
      <c r="E55" s="4" t="s">
        <v>223</v>
      </c>
      <c r="F55" s="5" t="s">
        <v>224</v>
      </c>
      <c r="G55" s="4" t="s">
        <v>70</v>
      </c>
      <c r="H55" s="4" t="s">
        <v>225</v>
      </c>
      <c r="I55" s="5">
        <v>763500000</v>
      </c>
      <c r="J55" s="5" t="str">
        <f>HYPERLINK(CONCATENATE("https://cdb.mporg.ir/ContractViewIndex?ctrId=3WP8GFq1YRgCFMPmDh9Ngv8DFZboJc3L6NZGHWRAKKbo7B6HQEJ/7g=="),"لینک ")</f>
        <v xml:space="preserve">لینک </v>
      </c>
    </row>
    <row r="56" spans="1:10" x14ac:dyDescent="0.2">
      <c r="A56" s="4">
        <v>55</v>
      </c>
      <c r="B56" s="4">
        <v>1400</v>
      </c>
      <c r="C56" s="4" t="s">
        <v>3</v>
      </c>
      <c r="D56" s="4" t="s">
        <v>226</v>
      </c>
      <c r="E56" s="4" t="s">
        <v>6</v>
      </c>
      <c r="F56" s="5" t="s">
        <v>227</v>
      </c>
      <c r="G56" s="4" t="s">
        <v>107</v>
      </c>
      <c r="H56" s="4" t="s">
        <v>228</v>
      </c>
      <c r="I56" s="5">
        <v>41779044240</v>
      </c>
      <c r="J56" s="5" t="str">
        <f>HYPERLINK(CONCATENATE("https://cdb.mporg.ir/ContractViewIndex?ctrId=EKy9j9N+dNhqjwfeRt49aS1mfdMPKiW3qWE/Yn06ZeYqNfypor0WhQ=="),"لینک ")</f>
        <v xml:space="preserve">لینک </v>
      </c>
    </row>
    <row r="57" spans="1:10" x14ac:dyDescent="0.2">
      <c r="A57" s="4">
        <v>56</v>
      </c>
      <c r="B57" s="4">
        <v>1400</v>
      </c>
      <c r="C57" s="4" t="s">
        <v>3</v>
      </c>
      <c r="D57" s="4" t="s">
        <v>229</v>
      </c>
      <c r="E57" s="4" t="s">
        <v>20</v>
      </c>
      <c r="F57" s="5" t="s">
        <v>230</v>
      </c>
      <c r="G57" s="4" t="s">
        <v>107</v>
      </c>
      <c r="H57" s="4" t="s">
        <v>231</v>
      </c>
      <c r="I57" s="5">
        <v>2746800000</v>
      </c>
      <c r="J57" s="5" t="str">
        <f>HYPERLINK(CONCATENATE("https://cdb.mporg.ir/ContractViewIndex?ctrId=2EqGooqDUPUVJK+x6whxqgRO28E+MfAhNAqpgjFym8DS+mSX6J1Pcg=="),"لینک ")</f>
        <v xml:space="preserve">لینک </v>
      </c>
    </row>
    <row r="58" spans="1:10" x14ac:dyDescent="0.2">
      <c r="A58" s="4">
        <v>57</v>
      </c>
      <c r="B58" s="4">
        <v>1400</v>
      </c>
      <c r="C58" s="4" t="s">
        <v>3</v>
      </c>
      <c r="D58" s="4" t="s">
        <v>232</v>
      </c>
      <c r="E58" s="4" t="s">
        <v>126</v>
      </c>
      <c r="F58" s="5" t="s">
        <v>233</v>
      </c>
      <c r="G58" s="4" t="s">
        <v>70</v>
      </c>
      <c r="H58" s="4" t="s">
        <v>112</v>
      </c>
      <c r="I58" s="5">
        <v>4476000000</v>
      </c>
      <c r="J58" s="5" t="str">
        <f>HYPERLINK(CONCATENATE("https://cdb.mporg.ir/ContractViewIndex?ctrId=GUlpusPw1tZnS/bw/tZ8gPjCSZE6tjaMECM42DEbytQxlRN6cBC7UA=="),"لینک ")</f>
        <v xml:space="preserve">لینک </v>
      </c>
    </row>
    <row r="59" spans="1:10" x14ac:dyDescent="0.2">
      <c r="A59" s="4">
        <v>58</v>
      </c>
      <c r="B59" s="4">
        <v>1400</v>
      </c>
      <c r="C59" s="4" t="s">
        <v>3</v>
      </c>
      <c r="D59" s="4" t="s">
        <v>234</v>
      </c>
      <c r="E59" s="4" t="s">
        <v>172</v>
      </c>
      <c r="F59" s="5" t="s">
        <v>235</v>
      </c>
      <c r="G59" s="4" t="s">
        <v>107</v>
      </c>
      <c r="H59" s="4" t="s">
        <v>236</v>
      </c>
      <c r="I59" s="5">
        <v>86020187354</v>
      </c>
      <c r="J59" s="5" t="str">
        <f>HYPERLINK(CONCATENATE("https://cdb.mporg.ir/ContractViewIndex?ctrId=Ozn9Tkfpk14L5nntvjwmUFlCRSR6pSLYd41r1K/yQRmMkihSv8q5rw=="),"لینک ")</f>
        <v xml:space="preserve">لینک </v>
      </c>
    </row>
    <row r="60" spans="1:10" x14ac:dyDescent="0.2">
      <c r="A60" s="4">
        <v>59</v>
      </c>
      <c r="B60" s="4">
        <v>1400</v>
      </c>
      <c r="C60" s="4" t="s">
        <v>3</v>
      </c>
      <c r="D60" s="4" t="s">
        <v>237</v>
      </c>
      <c r="E60" s="4" t="s">
        <v>4</v>
      </c>
      <c r="F60" s="5" t="s">
        <v>238</v>
      </c>
      <c r="G60" s="4" t="s">
        <v>39</v>
      </c>
      <c r="H60" s="4" t="s">
        <v>239</v>
      </c>
      <c r="I60" s="5">
        <v>71076500000</v>
      </c>
      <c r="J60" s="5" t="str">
        <f>HYPERLINK(CONCATENATE("https://cdb.mporg.ir/ContractViewIndex?ctrId=s/UM4SbIHo6ZQFC8Mbzoj4uPE/B4HO7Lf1h/tAAcCLFwUAaHHrAqUg=="),"لینک ")</f>
        <v xml:space="preserve">لینک </v>
      </c>
    </row>
    <row r="61" spans="1:10" x14ac:dyDescent="0.2">
      <c r="A61" s="4">
        <v>60</v>
      </c>
      <c r="B61" s="4">
        <v>1400</v>
      </c>
      <c r="C61" s="4" t="s">
        <v>3</v>
      </c>
      <c r="D61" s="4" t="s">
        <v>240</v>
      </c>
      <c r="E61" s="4" t="s">
        <v>241</v>
      </c>
      <c r="F61" s="5" t="s">
        <v>242</v>
      </c>
      <c r="G61" s="4" t="s">
        <v>107</v>
      </c>
      <c r="H61" s="4" t="s">
        <v>243</v>
      </c>
      <c r="I61" s="5">
        <v>4400000000</v>
      </c>
      <c r="J61" s="5" t="str">
        <f>HYPERLINK(CONCATENATE("https://cdb.mporg.ir/ContractViewIndex?ctrId=YtHFGhfAmaGhvGMjr7pj0QdbTgNisVLMKl2xzepbk8w5jKdlyWl6IQ=="),"لینک ")</f>
        <v xml:space="preserve">لینک </v>
      </c>
    </row>
    <row r="62" spans="1:10" x14ac:dyDescent="0.2">
      <c r="A62" s="4">
        <v>61</v>
      </c>
      <c r="B62" s="4">
        <v>1400</v>
      </c>
      <c r="C62" s="4" t="s">
        <v>3</v>
      </c>
      <c r="D62" s="4" t="s">
        <v>244</v>
      </c>
      <c r="E62" s="4" t="s">
        <v>245</v>
      </c>
      <c r="F62" s="5" t="s">
        <v>246</v>
      </c>
      <c r="G62" s="4" t="s">
        <v>107</v>
      </c>
      <c r="H62" s="4" t="s">
        <v>247</v>
      </c>
      <c r="I62" s="5">
        <v>1700000000</v>
      </c>
      <c r="J62" s="5" t="str">
        <f>HYPERLINK(CONCATENATE("https://cdb.mporg.ir/ContractViewIndex?ctrId=sZSxfnQr+VIMkfIkX1B5BfN1ETAw3LJ4kl+xhwOYFs2l1KfzFXsQ1w=="),"لینک ")</f>
        <v xml:space="preserve">لینک </v>
      </c>
    </row>
    <row r="63" spans="1:10" x14ac:dyDescent="0.2">
      <c r="A63" s="4">
        <v>62</v>
      </c>
      <c r="B63" s="4">
        <v>1400</v>
      </c>
      <c r="C63" s="4" t="s">
        <v>3</v>
      </c>
      <c r="D63" s="4" t="s">
        <v>248</v>
      </c>
      <c r="E63" s="4" t="s">
        <v>249</v>
      </c>
      <c r="F63" s="5" t="s">
        <v>250</v>
      </c>
      <c r="G63" s="4" t="s">
        <v>149</v>
      </c>
      <c r="H63" s="4" t="s">
        <v>251</v>
      </c>
      <c r="I63" s="5">
        <v>2067267000</v>
      </c>
      <c r="J63" s="5" t="str">
        <f>HYPERLINK(CONCATENATE("https://cdb.mporg.ir/ContractViewIndex?ctrId=XWNF5hAVXeNh22o/8Ogxc3yG4ln6SsoD3qQ7KDOVxCeGS72hpBPtAA=="),"لینک ")</f>
        <v xml:space="preserve">لینک </v>
      </c>
    </row>
    <row r="64" spans="1:10" x14ac:dyDescent="0.2">
      <c r="A64" s="4">
        <v>63</v>
      </c>
      <c r="B64" s="4">
        <v>1400</v>
      </c>
      <c r="C64" s="4" t="s">
        <v>3</v>
      </c>
      <c r="D64" s="4" t="s">
        <v>252</v>
      </c>
      <c r="E64" s="4" t="s">
        <v>126</v>
      </c>
      <c r="F64" s="5" t="s">
        <v>253</v>
      </c>
      <c r="G64" s="4" t="s">
        <v>149</v>
      </c>
      <c r="H64" s="4" t="s">
        <v>254</v>
      </c>
      <c r="I64" s="5">
        <v>4470000000</v>
      </c>
      <c r="J64" s="5" t="str">
        <f>HYPERLINK(CONCATENATE("https://cdb.mporg.ir/ContractViewIndex?ctrId=dx/UOHQ7uzO9OsyjG1sDVR9n0zTcf6jgveI2mhGbkyEIzva4stk9jQ=="),"لینک ")</f>
        <v xml:space="preserve">لینک </v>
      </c>
    </row>
    <row r="65" spans="1:10" x14ac:dyDescent="0.2">
      <c r="A65" s="4">
        <v>64</v>
      </c>
      <c r="B65" s="4">
        <v>1400</v>
      </c>
      <c r="C65" s="4" t="s">
        <v>3</v>
      </c>
      <c r="D65" s="4" t="s">
        <v>255</v>
      </c>
      <c r="E65" s="4" t="s">
        <v>256</v>
      </c>
      <c r="F65" s="5" t="s">
        <v>257</v>
      </c>
      <c r="G65" s="4" t="s">
        <v>107</v>
      </c>
      <c r="H65" s="4" t="s">
        <v>258</v>
      </c>
      <c r="I65" s="5">
        <v>2682000000</v>
      </c>
      <c r="J65" s="5" t="str">
        <f>HYPERLINK(CONCATENATE("https://cdb.mporg.ir/ContractViewIndex?ctrId=OSIGcH9bSTQNkhl+Bb6nxf+uDucA/sFqiOhwTTpFIYe7xJf/O2YH1w=="),"لینک ")</f>
        <v xml:space="preserve">لینک </v>
      </c>
    </row>
    <row r="66" spans="1:10" x14ac:dyDescent="0.2">
      <c r="A66" s="4">
        <v>65</v>
      </c>
      <c r="B66" s="4">
        <v>1400</v>
      </c>
      <c r="C66" s="4" t="s">
        <v>3</v>
      </c>
      <c r="D66" s="4" t="s">
        <v>259</v>
      </c>
      <c r="E66" s="4" t="s">
        <v>260</v>
      </c>
      <c r="F66" s="5" t="s">
        <v>261</v>
      </c>
      <c r="G66" s="4" t="s">
        <v>262</v>
      </c>
      <c r="H66" s="4" t="s">
        <v>263</v>
      </c>
      <c r="I66" s="5">
        <v>3230000000</v>
      </c>
      <c r="J66" s="5" t="str">
        <f>HYPERLINK(CONCATENATE("https://cdb.mporg.ir/ContractViewIndex?ctrId=KR970ctk5VQ/A5KI7NC6W8v+fM+dY7EJDNoNdrj7l7FMGidkWGQ8Tw=="),"لینک ")</f>
        <v xml:space="preserve">لینک </v>
      </c>
    </row>
    <row r="67" spans="1:10" x14ac:dyDescent="0.2">
      <c r="A67" s="4">
        <v>66</v>
      </c>
      <c r="B67" s="4">
        <v>1400</v>
      </c>
      <c r="C67" s="4" t="s">
        <v>3</v>
      </c>
      <c r="D67" s="4" t="s">
        <v>264</v>
      </c>
      <c r="E67" s="4" t="s">
        <v>265</v>
      </c>
      <c r="F67" s="5" t="s">
        <v>266</v>
      </c>
      <c r="G67" s="4" t="s">
        <v>107</v>
      </c>
      <c r="H67" s="4" t="s">
        <v>267</v>
      </c>
      <c r="I67" s="5">
        <v>25000000000</v>
      </c>
      <c r="J67" s="5" t="str">
        <f>HYPERLINK(CONCATENATE("https://cdb.mporg.ir/ContractViewIndex?ctrId=CuaStx3lPXwxMxrexO1fRolNP1fCCn3DERN7x6j0PFj8LDTD+ti5nA=="),"لینک ")</f>
        <v xml:space="preserve">لینک </v>
      </c>
    </row>
    <row r="68" spans="1:10" x14ac:dyDescent="0.2">
      <c r="A68" s="4">
        <v>67</v>
      </c>
      <c r="B68" s="4">
        <v>1400</v>
      </c>
      <c r="C68" s="4" t="s">
        <v>3</v>
      </c>
      <c r="D68" s="4" t="s">
        <v>268</v>
      </c>
      <c r="E68" s="4" t="s">
        <v>260</v>
      </c>
      <c r="F68" s="5" t="s">
        <v>269</v>
      </c>
      <c r="G68" s="4" t="s">
        <v>270</v>
      </c>
      <c r="H68" s="4" t="s">
        <v>137</v>
      </c>
      <c r="I68" s="5">
        <v>4475183416</v>
      </c>
      <c r="J68" s="5" t="str">
        <f>HYPERLINK(CONCATENATE("https://cdb.mporg.ir/ContractViewIndex?ctrId=3wxcViITlt2oFZ6ZzfIAxDdnswzC+tV/sbGCP8clIu4LyRPyJHWE1g=="),"لینک ")</f>
        <v xml:space="preserve">لینک </v>
      </c>
    </row>
    <row r="69" spans="1:10" x14ac:dyDescent="0.2">
      <c r="A69" s="4">
        <v>68</v>
      </c>
      <c r="B69" s="4">
        <v>1400</v>
      </c>
      <c r="C69" s="4" t="s">
        <v>3</v>
      </c>
      <c r="D69" s="4" t="s">
        <v>271</v>
      </c>
      <c r="E69" s="4" t="s">
        <v>272</v>
      </c>
      <c r="F69" s="5" t="s">
        <v>273</v>
      </c>
      <c r="G69" s="4" t="s">
        <v>107</v>
      </c>
      <c r="H69" s="4" t="s">
        <v>274</v>
      </c>
      <c r="I69" s="5">
        <v>19680000000</v>
      </c>
      <c r="J69" s="5" t="str">
        <f>HYPERLINK(CONCATENATE("https://cdb.mporg.ir/ContractViewIndex?ctrId=q233eZ8A1fjfBVqCUUTCs/c6rUqFik761QWyYWH+fQRtmSt/yomqVg=="),"لینک ")</f>
        <v xml:space="preserve">لینک 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Bita Soltani</dc:creator>
  <cp:lastModifiedBy>Bita Soltani</cp:lastModifiedBy>
  <dcterms:created xsi:type="dcterms:W3CDTF">2024-10-16T06:36:10Z</dcterms:created>
  <dcterms:modified xsi:type="dcterms:W3CDTF">2024-10-29T10:56:47Z</dcterms:modified>
</cp:coreProperties>
</file>